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9420" windowHeight="11020" activeTab="0"/>
  </bookViews>
  <sheets>
    <sheet name="Бюджет_1" sheetId="1" r:id="rId1"/>
  </sheets>
  <definedNames>
    <definedName name="_xlnm.Print_Titles" localSheetId="0">'Бюджет_1'!$7:$7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<sst xmlns="http://schemas.openxmlformats.org/spreadsheetml/2006/main" count="128" uniqueCount="79">
  <si>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</si>
  <si>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</si>
  <si>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</si>
  <si>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</si>
  <si>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</si>
  <si>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</si>
  <si>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</si>
  <si>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</si>
  <si>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</si>
  <si>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</si>
  <si>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</si>
  <si>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</si>
  <si>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</si>
  <si>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</si>
  <si>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</si>
  <si>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</si>
  <si>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</si>
  <si>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</si>
  <si>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</si>
  <si>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</si>
  <si>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Контрольно-счетный комитет Лахденпохского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</si>
  <si>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</si>
  <si>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</si>
  <si>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</si>
  <si>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</si>
  <si>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</si>
  <si>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</si>
  <si>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</si>
  <si>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</si>
  <si>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</si>
  <si>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</si>
  <si>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</si>
  <si>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</si>
  <si>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</si>
  <si>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</si>
  <si>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</si>
  <si>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</si>
  <si>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Мобилизационная и вневойсковая подготовка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</si>
  <si>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</si>
  <si>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</si>
  <si>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</si>
  <si>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Исполнено</t>
  </si>
  <si>
    <t>на 2018 год</t>
  </si>
  <si>
    <t>на 2017 год_1</t>
  </si>
  <si>
    <t>на 2017 год</t>
  </si>
  <si>
    <t>Утверждено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</si>
  <si>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</si>
  <si>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</si>
  <si>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</si>
  <si>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</si>
  <si>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</si>
  <si>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</si>
  <si>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</si>
  <si>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</si>
  <si>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</si>
  <si>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</si>
  <si>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</si>
  <si>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</si>
  <si>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</si>
  <si>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</si>
  <si>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</si>
  <si>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Бюджетные ассигнования  (планы)
</t>
  </si>
  <si>
    <t>2021 год</t>
  </si>
  <si>
    <t xml:space="preserve">2020 год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</si>
  <si>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</si>
  <si>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ИТОГО</t>
  </si>
  <si>
    <t>% исполнения</t>
  </si>
  <si>
    <t>НАЦИОНАЛЬНАЯ БЕЗОПАСНОСТЬ И ПРАВООХРАНИТЕЛЬНАЯ ДЕЯТЕЛЬНОСТЬ</t>
  </si>
  <si>
    <t>Гражданская оборона</t>
  </si>
  <si>
    <t>Иные дотации</t>
  </si>
  <si>
    <t>Другие вопросы в области национальной экономики</t>
  </si>
  <si>
    <t>Судебная система</t>
  </si>
  <si>
    <t>Резервные фонды</t>
  </si>
  <si>
    <t>ЗДРАВООХРАНЕНИЕ</t>
  </si>
  <si>
    <t>Санитарно-эпидемиологическое благополучие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</si>
  <si>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</si>
  <si>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</si>
  <si>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</si>
  <si>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 2020 год по сравнению с  2021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</si>
</sst>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2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7" fontId="1" fillId="0" borderId="18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21" xfId="0" applyNumberFormat="1" applyFont="1" applyFill="1" applyBorder="1" applyAlignment="1" applyProtection="1">
      <alignment horizontal="center" vertical="top"/>
      <protection hidden="1"/>
    </xf>
    <xf numFmtId="0" fontId="2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166" fontId="1" fillId="0" borderId="22" xfId="0" applyNumberFormat="1" applyFont="1" applyFill="1" applyBorder="1" applyAlignment="1" applyProtection="1">
      <alignment/>
      <protection hidden="1"/>
    </xf>
    <xf numFmtId="167" fontId="1" fillId="0" borderId="22" xfId="0" applyNumberFormat="1" applyFont="1" applyFill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1" fillId="0" borderId="25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4" fontId="1" fillId="0" borderId="20" xfId="0" applyNumberFormat="1" applyFont="1" applyFill="1" applyBorder="1" applyAlignment="1" applyProtection="1">
      <alignment/>
      <protection hidden="1"/>
    </xf>
    <xf numFmtId="0" fontId="0" fillId="0" borderId="20" xfId="0" applyBorder="1" applyProtection="1"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4" fontId="1" fillId="0" borderId="5" xfId="0" applyNumberFormat="1" applyFont="1" applyFill="1" applyBorder="1" applyAlignment="1" applyProtection="1">
      <alignment horizontal="right"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8" fontId="0" fillId="0" borderId="19" xfId="0" applyNumberFormat="1" applyBorder="1" applyProtection="1">
      <protection hidden="1"/>
    </xf>
    <xf numFmtId="167" fontId="1" fillId="0" borderId="26" xfId="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165" fontId="1" fillId="0" borderId="27" xfId="20" applyNumberFormat="1" applyFont="1" applyFill="1" applyBorder="1" applyAlignment="1" applyProtection="1">
      <alignment/>
      <protection hidden="1"/>
    </xf>
    <xf numFmtId="0" fontId="0" fillId="0" borderId="0" xfId="20" applyProtection="1">
      <alignment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7" fontId="1" fillId="0" borderId="28" xfId="0" applyNumberFormat="1" applyFont="1" applyFill="1" applyBorder="1" applyAlignment="1" applyProtection="1">
      <alignment/>
      <protection hidden="1"/>
    </xf>
    <xf numFmtId="165" fontId="1" fillId="0" borderId="24" xfId="20" applyNumberFormat="1" applyFont="1" applyFill="1" applyBorder="1" applyAlignment="1" applyProtection="1">
      <alignment/>
      <protection hidden="1"/>
    </xf>
    <xf numFmtId="168" fontId="0" fillId="0" borderId="11" xfId="0" applyNumberFormat="1" applyBorder="1" applyProtection="1"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8" fontId="0" fillId="0" borderId="0" xfId="0" applyNumberFormat="1"/>
    <xf numFmtId="4" fontId="1" fillId="0" borderId="3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6" fontId="1" fillId="0" borderId="29" xfId="20" applyNumberFormat="1" applyFont="1" applyFill="1" applyBorder="1" applyAlignment="1" applyProtection="1">
      <alignment vertical="top" wrapText="1"/>
      <protection hidden="1"/>
    </xf>
    <xf numFmtId="166" fontId="1" fillId="0" borderId="2" xfId="20" applyNumberFormat="1" applyFont="1" applyFill="1" applyBorder="1" applyAlignment="1" applyProtection="1">
      <alignment vertical="top" wrapText="1"/>
      <protection hidden="1"/>
    </xf>
    <xf numFmtId="166" fontId="1" fillId="0" borderId="15" xfId="20" applyNumberFormat="1" applyFont="1" applyFill="1" applyBorder="1" applyAlignment="1" applyProtection="1">
      <alignment vertical="top" wrapText="1"/>
      <protection hidden="1"/>
    </xf>
    <xf numFmtId="166" fontId="1" fillId="0" borderId="30" xfId="20" applyNumberFormat="1" applyFont="1" applyFill="1" applyBorder="1" applyAlignment="1" applyProtection="1">
      <alignment vertical="top" wrapText="1"/>
      <protection hidden="1"/>
    </xf>
    <xf numFmtId="166" fontId="1" fillId="0" borderId="30" xfId="20" applyNumberFormat="1" applyFont="1" applyFill="1" applyBorder="1" applyAlignment="1" applyProtection="1">
      <alignment wrapText="1"/>
      <protection hidden="1"/>
    </xf>
    <xf numFmtId="166" fontId="1" fillId="0" borderId="29" xfId="20" applyNumberFormat="1" applyFont="1" applyFill="1" applyBorder="1" applyAlignment="1" applyProtection="1">
      <alignment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30" xfId="0" applyNumberFormat="1" applyFont="1" applyFill="1" applyBorder="1" applyAlignment="1" applyProtection="1">
      <alignment vertical="top" wrapText="1"/>
      <protection hidden="1"/>
    </xf>
    <xf numFmtId="166" fontId="1" fillId="0" borderId="29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6" fontId="1" fillId="0" borderId="31" xfId="0" applyNumberFormat="1" applyFont="1" applyFill="1" applyBorder="1" applyAlignment="1" applyProtection="1">
      <alignment vertical="top" wrapText="1"/>
      <protection hidden="1"/>
    </xf>
    <xf numFmtId="166" fontId="1" fillId="0" borderId="32" xfId="0" applyNumberFormat="1" applyFont="1" applyFill="1" applyBorder="1" applyAlignment="1" applyProtection="1">
      <alignment vertical="top" wrapText="1"/>
      <protection hidden="1"/>
    </xf>
    <xf numFmtId="166" fontId="1" fillId="0" borderId="18" xfId="0" applyNumberFormat="1" applyFont="1" applyFill="1" applyBorder="1" applyAlignment="1" applyProtection="1">
      <alignment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 vertical="top" wrapText="1"/>
      <protection hidden="1"/>
    </xf>
    <xf numFmtId="166" fontId="1" fillId="0" borderId="15" xfId="0" applyNumberFormat="1" applyFont="1" applyFill="1" applyBorder="1" applyAlignment="1" applyProtection="1">
      <alignment vertical="top" wrapText="1"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6" fontId="1" fillId="0" borderId="33" xfId="0" applyNumberFormat="1" applyFont="1" applyFill="1" applyBorder="1" applyAlignment="1" applyProtection="1">
      <alignment vertical="top" wrapText="1"/>
      <protection hidden="1"/>
    </xf>
    <xf numFmtId="166" fontId="1" fillId="0" borderId="34" xfId="0" applyNumberFormat="1" applyFont="1" applyFill="1" applyBorder="1" applyAlignment="1" applyProtection="1">
      <alignment vertical="top" wrapText="1"/>
      <protection hidden="1"/>
    </xf>
    <xf numFmtId="166" fontId="1" fillId="0" borderId="35" xfId="0" applyNumberFormat="1" applyFont="1" applyFill="1" applyBorder="1" applyAlignment="1" applyProtection="1">
      <alignment/>
      <protection hidden="1"/>
    </xf>
    <xf numFmtId="165" fontId="1" fillId="0" borderId="35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showGridLines="0" tabSelected="1" zoomScale="90" zoomScaleNormal="90" workbookViewId="0" topLeftCell="A1">
      <selection activeCell="M3" sqref="M3:AE3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15.28125" style="0" customWidth="1"/>
    <col min="14" max="14" width="8.00390625" style="0" customWidth="1"/>
    <col min="15" max="15" width="7.00390625" style="0" customWidth="1"/>
    <col min="16" max="16" width="16.28125" style="0" customWidth="1"/>
    <col min="17" max="17" width="16.140625" style="0" customWidth="1"/>
    <col min="18" max="18" width="14.421875" style="0" customWidth="1"/>
    <col min="19" max="19" width="17.8515625" style="0" customWidth="1"/>
    <col min="20" max="30" width="9.140625" style="0" hidden="1" customWidth="1"/>
    <col min="31" max="31" width="15.7109375" style="0" customWidth="1"/>
    <col min="32" max="32" width="16.421875" style="0" customWidth="1"/>
    <col min="33" max="256" width="9.140625" style="0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60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"/>
      <c r="Z1" s="1"/>
      <c r="AA1" s="30"/>
      <c r="AB1" s="1"/>
      <c r="AC1" s="1"/>
      <c r="AD1" s="30" t="s">
        <v>59</v>
      </c>
      <c r="AE1" s="1"/>
      <c r="AF1" s="31"/>
    </row>
    <row r="2" spans="1:35" ht="2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219" t="s">
        <v>64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51"/>
      <c r="AI2" s="51"/>
    </row>
    <row r="3" spans="1:35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20" t="s">
        <v>78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51"/>
      <c r="AG3" s="51"/>
      <c r="AH3" s="51"/>
      <c r="AI3" s="51"/>
    </row>
    <row r="4" spans="1:32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7" t="s">
        <v>57</v>
      </c>
      <c r="X4" s="5"/>
      <c r="Y4" s="5"/>
      <c r="Z4" s="1"/>
      <c r="AA4" s="1"/>
      <c r="AB4" s="1"/>
      <c r="AC4" s="1"/>
      <c r="AD4" s="1"/>
      <c r="AE4" s="1"/>
      <c r="AF4" s="55" t="s">
        <v>58</v>
      </c>
    </row>
    <row r="5" spans="1:32" ht="18" customHeight="1" thickBot="1">
      <c r="A5" s="29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13" t="s">
        <v>56</v>
      </c>
      <c r="N5" s="214"/>
      <c r="O5" s="215"/>
      <c r="P5" s="213" t="s">
        <v>63</v>
      </c>
      <c r="Q5" s="214"/>
      <c r="R5" s="215"/>
      <c r="S5" s="216" t="s">
        <v>62</v>
      </c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8"/>
    </row>
    <row r="6" spans="1:32" ht="71.25" customHeight="1" thickBot="1">
      <c r="A6" s="26"/>
      <c r="B6" s="25"/>
      <c r="C6" s="24" t="s">
        <v>55</v>
      </c>
      <c r="D6" s="23"/>
      <c r="E6" s="23"/>
      <c r="F6" s="23"/>
      <c r="G6" s="23"/>
      <c r="H6" s="23"/>
      <c r="I6" s="23"/>
      <c r="J6" s="23"/>
      <c r="K6" s="23"/>
      <c r="L6" s="23"/>
      <c r="M6" s="22" t="s">
        <v>54</v>
      </c>
      <c r="N6" s="21" t="s">
        <v>53</v>
      </c>
      <c r="O6" s="22" t="s">
        <v>52</v>
      </c>
      <c r="P6" s="38" t="s">
        <v>61</v>
      </c>
      <c r="Q6" s="39" t="s">
        <v>41</v>
      </c>
      <c r="R6" s="59" t="s">
        <v>66</v>
      </c>
      <c r="S6" s="38" t="s">
        <v>61</v>
      </c>
      <c r="T6" s="44" t="s">
        <v>51</v>
      </c>
      <c r="U6" s="45" t="s">
        <v>50</v>
      </c>
      <c r="V6" s="45" t="s">
        <v>49</v>
      </c>
      <c r="W6" s="45" t="s">
        <v>48</v>
      </c>
      <c r="X6" s="45" t="s">
        <v>47</v>
      </c>
      <c r="Y6" s="45" t="s">
        <v>46</v>
      </c>
      <c r="Z6" s="46" t="s">
        <v>45</v>
      </c>
      <c r="AA6" s="47" t="s">
        <v>45</v>
      </c>
      <c r="AB6" s="48" t="s">
        <v>44</v>
      </c>
      <c r="AC6" s="49" t="s">
        <v>43</v>
      </c>
      <c r="AD6" s="50" t="s">
        <v>42</v>
      </c>
      <c r="AE6" s="39" t="s">
        <v>41</v>
      </c>
      <c r="AF6" s="61" t="s">
        <v>66</v>
      </c>
    </row>
    <row r="7" spans="1:32" ht="12.75" customHeight="1" thickBot="1">
      <c r="A7" s="5"/>
      <c r="B7" s="20"/>
      <c r="C7" s="19">
        <v>1</v>
      </c>
      <c r="D7" s="19"/>
      <c r="E7" s="19"/>
      <c r="F7" s="19"/>
      <c r="G7" s="19"/>
      <c r="H7" s="19"/>
      <c r="I7" s="19"/>
      <c r="J7" s="19"/>
      <c r="K7" s="19"/>
      <c r="L7" s="18"/>
      <c r="M7" s="16">
        <v>2</v>
      </c>
      <c r="N7" s="17">
        <v>3</v>
      </c>
      <c r="O7" s="16">
        <v>4</v>
      </c>
      <c r="P7" s="16">
        <v>5</v>
      </c>
      <c r="Q7" s="16">
        <v>6</v>
      </c>
      <c r="R7" s="16">
        <v>7</v>
      </c>
      <c r="S7" s="16">
        <v>8</v>
      </c>
      <c r="T7" s="14">
        <v>7</v>
      </c>
      <c r="U7" s="14">
        <v>8</v>
      </c>
      <c r="V7" s="14">
        <v>9</v>
      </c>
      <c r="W7" s="14">
        <v>10</v>
      </c>
      <c r="X7" s="14">
        <v>11</v>
      </c>
      <c r="Y7" s="14">
        <v>7</v>
      </c>
      <c r="Z7" s="15">
        <v>7</v>
      </c>
      <c r="AA7" s="14">
        <v>8</v>
      </c>
      <c r="AB7" s="41">
        <v>8</v>
      </c>
      <c r="AC7" s="42"/>
      <c r="AD7" s="43">
        <v>9</v>
      </c>
      <c r="AE7" s="36">
        <v>9</v>
      </c>
      <c r="AF7" s="17">
        <v>10</v>
      </c>
    </row>
    <row r="8" spans="1:32" ht="21.75" customHeight="1" thickBot="1">
      <c r="A8" s="7"/>
      <c r="B8" s="232" t="s">
        <v>40</v>
      </c>
      <c r="C8" s="232"/>
      <c r="D8" s="232"/>
      <c r="E8" s="232"/>
      <c r="F8" s="232"/>
      <c r="G8" s="232"/>
      <c r="H8" s="232"/>
      <c r="I8" s="232"/>
      <c r="J8" s="232"/>
      <c r="K8" s="232"/>
      <c r="L8" s="233"/>
      <c r="M8" s="13">
        <v>31</v>
      </c>
      <c r="N8" s="12" t="s">
        <v>1</v>
      </c>
      <c r="O8" s="12" t="s">
        <v>1</v>
      </c>
      <c r="P8" s="76">
        <f>P9+P14+P16+P18+P23+P27+P29+P31+P33+P38+P40+P42+P44</f>
        <v>143125.81734</v>
      </c>
      <c r="Q8" s="76">
        <f>Q9+Q14+Q16+Q18+Q23+Q27+Q29+Q31+Q33+Q38+Q40+Q42+Q44</f>
        <v>136057.18880000003</v>
      </c>
      <c r="R8" s="12">
        <f>Q8*100/P8</f>
        <v>95.06124843765383</v>
      </c>
      <c r="S8" s="76">
        <f>S9+S14+S16+S18+S23+S27+S29+S31+S33+S38+S40+S42+S44</f>
        <v>155228.54100000003</v>
      </c>
      <c r="T8" s="234"/>
      <c r="U8" s="234"/>
      <c r="V8" s="234"/>
      <c r="W8" s="234"/>
      <c r="X8" s="234"/>
      <c r="Y8" s="11">
        <v>0</v>
      </c>
      <c r="Z8" s="235"/>
      <c r="AA8" s="235"/>
      <c r="AB8" s="235"/>
      <c r="AC8" s="235"/>
      <c r="AD8" s="236"/>
      <c r="AE8" s="76">
        <f>AE9+AE14+AE16+AE18+AE23+AE27+AE29+AE31+AE33+AE38+AE40+AE42+AE44</f>
        <v>131593.772</v>
      </c>
      <c r="AF8" s="40">
        <f>AE8*100/S8</f>
        <v>84.77421172179926</v>
      </c>
    </row>
    <row r="9" spans="1:32" ht="16.5" customHeight="1" thickBot="1">
      <c r="A9" s="7"/>
      <c r="B9" s="229" t="s">
        <v>18</v>
      </c>
      <c r="C9" s="229"/>
      <c r="D9" s="229"/>
      <c r="E9" s="229"/>
      <c r="F9" s="229"/>
      <c r="G9" s="229"/>
      <c r="H9" s="229"/>
      <c r="I9" s="229"/>
      <c r="J9" s="229"/>
      <c r="K9" s="229"/>
      <c r="L9" s="230"/>
      <c r="M9" s="10">
        <v>31</v>
      </c>
      <c r="N9" s="9">
        <v>1</v>
      </c>
      <c r="O9" s="9" t="s">
        <v>1</v>
      </c>
      <c r="P9" s="172">
        <f>SUM(P10:P13)</f>
        <v>53005.48134</v>
      </c>
      <c r="Q9" s="172">
        <f>SUM(Q10:Q13)</f>
        <v>46697.23068</v>
      </c>
      <c r="R9" s="12">
        <f aca="true" t="shared" si="0" ref="R9:R72">Q9*100/P9</f>
        <v>88.09887109686608</v>
      </c>
      <c r="S9" s="172">
        <f>SUM(S10:S13)</f>
        <v>60764.27500000001</v>
      </c>
      <c r="T9" s="231"/>
      <c r="U9" s="231"/>
      <c r="V9" s="231"/>
      <c r="W9" s="231"/>
      <c r="X9" s="231"/>
      <c r="Y9" s="71">
        <v>0</v>
      </c>
      <c r="Z9" s="227"/>
      <c r="AA9" s="227"/>
      <c r="AB9" s="227"/>
      <c r="AC9" s="227"/>
      <c r="AD9" s="228"/>
      <c r="AE9" s="172">
        <f>SUM(AE10:AE13)</f>
        <v>58291.322</v>
      </c>
      <c r="AF9" s="40">
        <f aca="true" t="shared" si="1" ref="AF9:AF73">AE9*100/S9</f>
        <v>95.93025178034296</v>
      </c>
    </row>
    <row r="10" spans="1:32" ht="53.25" customHeight="1" thickBot="1">
      <c r="A10" s="7"/>
      <c r="B10" s="230" t="s">
        <v>39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8"/>
      <c r="M10" s="10">
        <v>31</v>
      </c>
      <c r="N10" s="9">
        <v>1</v>
      </c>
      <c r="O10" s="9">
        <v>4</v>
      </c>
      <c r="P10" s="121">
        <v>26947.90634</v>
      </c>
      <c r="Q10" s="173">
        <v>26567.34176</v>
      </c>
      <c r="R10" s="12">
        <f t="shared" si="0"/>
        <v>98.58777681947367</v>
      </c>
      <c r="S10" s="77">
        <v>26532.2</v>
      </c>
      <c r="T10" s="239"/>
      <c r="U10" s="240"/>
      <c r="V10" s="240"/>
      <c r="W10" s="240"/>
      <c r="X10" s="241"/>
      <c r="Y10" s="8">
        <v>0</v>
      </c>
      <c r="Z10" s="228"/>
      <c r="AA10" s="242"/>
      <c r="AB10" s="242"/>
      <c r="AC10" s="242"/>
      <c r="AD10" s="243"/>
      <c r="AE10" s="32">
        <v>25468.046</v>
      </c>
      <c r="AF10" s="40">
        <f t="shared" si="1"/>
        <v>95.98919803107167</v>
      </c>
    </row>
    <row r="11" spans="1:32" s="67" customFormat="1" ht="17.25" customHeight="1" thickBot="1">
      <c r="A11" s="68"/>
      <c r="B11" s="225" t="s">
        <v>71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6"/>
      <c r="M11" s="123">
        <v>31</v>
      </c>
      <c r="N11" s="122">
        <v>1</v>
      </c>
      <c r="O11" s="122">
        <v>5</v>
      </c>
      <c r="P11" s="124">
        <v>1.4</v>
      </c>
      <c r="Q11" s="73">
        <v>1.4</v>
      </c>
      <c r="R11" s="12">
        <f t="shared" si="0"/>
        <v>100</v>
      </c>
      <c r="S11" s="121">
        <v>3.4</v>
      </c>
      <c r="T11" s="74"/>
      <c r="U11" s="33"/>
      <c r="V11" s="33"/>
      <c r="W11" s="33"/>
      <c r="X11" s="34"/>
      <c r="Y11" s="71"/>
      <c r="Z11" s="70"/>
      <c r="AA11" s="35"/>
      <c r="AB11" s="35"/>
      <c r="AC11" s="35"/>
      <c r="AD11" s="35"/>
      <c r="AE11" s="70">
        <v>3.4</v>
      </c>
      <c r="AF11" s="40">
        <v>0</v>
      </c>
    </row>
    <row r="12" spans="1:32" s="67" customFormat="1" ht="17.25" customHeight="1" thickBot="1">
      <c r="A12" s="68"/>
      <c r="B12" s="225" t="s">
        <v>72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126">
        <v>31</v>
      </c>
      <c r="N12" s="125">
        <v>1</v>
      </c>
      <c r="O12" s="125">
        <v>11</v>
      </c>
      <c r="P12" s="127">
        <v>520.78</v>
      </c>
      <c r="Q12" s="73">
        <v>0</v>
      </c>
      <c r="R12" s="12">
        <f t="shared" si="0"/>
        <v>0</v>
      </c>
      <c r="S12" s="124">
        <v>550</v>
      </c>
      <c r="T12" s="74"/>
      <c r="U12" s="33"/>
      <c r="V12" s="33"/>
      <c r="W12" s="33"/>
      <c r="X12" s="34"/>
      <c r="Y12" s="71"/>
      <c r="Z12" s="70"/>
      <c r="AA12" s="35"/>
      <c r="AB12" s="35"/>
      <c r="AC12" s="35"/>
      <c r="AD12" s="35"/>
      <c r="AE12" s="70">
        <v>0</v>
      </c>
      <c r="AF12" s="40">
        <v>0</v>
      </c>
    </row>
    <row r="13" spans="1:32" ht="16.5" customHeight="1" thickBot="1">
      <c r="A13" s="7"/>
      <c r="B13" s="229" t="s">
        <v>17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10">
        <v>31</v>
      </c>
      <c r="N13" s="9">
        <v>1</v>
      </c>
      <c r="O13" s="9">
        <v>13</v>
      </c>
      <c r="P13" s="128">
        <v>25535.395</v>
      </c>
      <c r="Q13" s="174">
        <v>20128.48892</v>
      </c>
      <c r="R13" s="12">
        <f t="shared" si="0"/>
        <v>78.82583731326655</v>
      </c>
      <c r="S13" s="78">
        <v>33678.675</v>
      </c>
      <c r="T13" s="231"/>
      <c r="U13" s="231"/>
      <c r="V13" s="231"/>
      <c r="W13" s="231"/>
      <c r="X13" s="231"/>
      <c r="Y13" s="8">
        <v>0</v>
      </c>
      <c r="Z13" s="227"/>
      <c r="AA13" s="227"/>
      <c r="AB13" s="227"/>
      <c r="AC13" s="227"/>
      <c r="AD13" s="228"/>
      <c r="AE13" s="32">
        <v>32819.876</v>
      </c>
      <c r="AF13" s="40">
        <f t="shared" si="1"/>
        <v>97.45002141562871</v>
      </c>
    </row>
    <row r="14" spans="1:32" ht="16.5" customHeight="1" thickBot="1">
      <c r="A14" s="7"/>
      <c r="B14" s="229" t="s">
        <v>38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30"/>
      <c r="M14" s="10">
        <v>31</v>
      </c>
      <c r="N14" s="9">
        <v>2</v>
      </c>
      <c r="O14" s="9" t="s">
        <v>1</v>
      </c>
      <c r="P14" s="172">
        <f aca="true" t="shared" si="2" ref="P14:Q14">P15</f>
        <v>1022.7</v>
      </c>
      <c r="Q14" s="172">
        <f t="shared" si="2"/>
        <v>1022.7</v>
      </c>
      <c r="R14" s="12">
        <f t="shared" si="0"/>
        <v>100</v>
      </c>
      <c r="S14" s="172">
        <f>S15</f>
        <v>924.3</v>
      </c>
      <c r="T14" s="231"/>
      <c r="U14" s="231"/>
      <c r="V14" s="231"/>
      <c r="W14" s="231"/>
      <c r="X14" s="231"/>
      <c r="Y14" s="71">
        <v>0</v>
      </c>
      <c r="Z14" s="227"/>
      <c r="AA14" s="227"/>
      <c r="AB14" s="227"/>
      <c r="AC14" s="227"/>
      <c r="AD14" s="228"/>
      <c r="AE14" s="172">
        <f>AE15</f>
        <v>924.3</v>
      </c>
      <c r="AF14" s="40">
        <f t="shared" si="1"/>
        <v>100</v>
      </c>
    </row>
    <row r="15" spans="1:32" ht="16.5" customHeight="1" thickBot="1">
      <c r="A15" s="7"/>
      <c r="B15" s="229" t="s">
        <v>37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10">
        <v>31</v>
      </c>
      <c r="N15" s="9">
        <v>2</v>
      </c>
      <c r="O15" s="9">
        <v>3</v>
      </c>
      <c r="P15" s="129">
        <v>1022.7</v>
      </c>
      <c r="Q15" s="175">
        <v>1022.7</v>
      </c>
      <c r="R15" s="12">
        <f t="shared" si="0"/>
        <v>100</v>
      </c>
      <c r="S15" s="79">
        <v>924.3</v>
      </c>
      <c r="T15" s="231"/>
      <c r="U15" s="231"/>
      <c r="V15" s="231"/>
      <c r="W15" s="231"/>
      <c r="X15" s="231"/>
      <c r="Y15" s="8">
        <v>0</v>
      </c>
      <c r="Z15" s="227"/>
      <c r="AA15" s="227"/>
      <c r="AB15" s="227"/>
      <c r="AC15" s="227"/>
      <c r="AD15" s="228"/>
      <c r="AE15" s="32">
        <v>924.3</v>
      </c>
      <c r="AF15" s="40">
        <f t="shared" si="1"/>
        <v>100</v>
      </c>
    </row>
    <row r="16" spans="1:32" s="67" customFormat="1" ht="21" customHeight="1" thickBot="1">
      <c r="A16" s="68"/>
      <c r="B16" s="221" t="s">
        <v>67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3"/>
      <c r="M16" s="81">
        <v>31</v>
      </c>
      <c r="N16" s="80">
        <v>3</v>
      </c>
      <c r="O16" s="80" t="s">
        <v>1</v>
      </c>
      <c r="P16" s="172">
        <f aca="true" t="shared" si="3" ref="P16:Q16">P17</f>
        <v>381.5</v>
      </c>
      <c r="Q16" s="172">
        <f t="shared" si="3"/>
        <v>368.245</v>
      </c>
      <c r="R16" s="12">
        <f t="shared" si="0"/>
        <v>96.52555701179554</v>
      </c>
      <c r="S16" s="172">
        <f>S17</f>
        <v>90</v>
      </c>
      <c r="T16" s="206"/>
      <c r="U16" s="206"/>
      <c r="V16" s="206"/>
      <c r="W16" s="206"/>
      <c r="X16" s="206"/>
      <c r="Y16" s="71"/>
      <c r="Z16" s="204"/>
      <c r="AA16" s="204"/>
      <c r="AB16" s="204"/>
      <c r="AC16" s="204"/>
      <c r="AD16" s="205"/>
      <c r="AE16" s="172">
        <f>AE17</f>
        <v>90</v>
      </c>
      <c r="AF16" s="40">
        <f t="shared" si="1"/>
        <v>100</v>
      </c>
    </row>
    <row r="17" spans="1:32" s="67" customFormat="1" ht="16.5" customHeight="1" thickBot="1">
      <c r="A17" s="68"/>
      <c r="B17" s="224" t="s">
        <v>68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1"/>
      <c r="M17" s="81">
        <v>31</v>
      </c>
      <c r="N17" s="80">
        <v>3</v>
      </c>
      <c r="O17" s="80">
        <v>9</v>
      </c>
      <c r="P17" s="130">
        <v>381.5</v>
      </c>
      <c r="Q17" s="176">
        <v>368.245</v>
      </c>
      <c r="R17" s="12">
        <f t="shared" si="0"/>
        <v>96.52555701179554</v>
      </c>
      <c r="S17" s="82">
        <v>90</v>
      </c>
      <c r="T17" s="72"/>
      <c r="U17" s="72"/>
      <c r="V17" s="72"/>
      <c r="W17" s="72"/>
      <c r="X17" s="72"/>
      <c r="Y17" s="71"/>
      <c r="Z17" s="60"/>
      <c r="AA17" s="60"/>
      <c r="AB17" s="60"/>
      <c r="AC17" s="60"/>
      <c r="AD17" s="70"/>
      <c r="AE17" s="70">
        <v>90</v>
      </c>
      <c r="AF17" s="40">
        <f t="shared" si="1"/>
        <v>100</v>
      </c>
    </row>
    <row r="18" spans="1:32" ht="16.5" customHeight="1" thickBot="1">
      <c r="A18" s="7"/>
      <c r="B18" s="229" t="s">
        <v>16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30"/>
      <c r="M18" s="10">
        <v>31</v>
      </c>
      <c r="N18" s="9">
        <v>4</v>
      </c>
      <c r="O18" s="9" t="s">
        <v>1</v>
      </c>
      <c r="P18" s="172">
        <f>SUM(P19:P22)</f>
        <v>11476.62</v>
      </c>
      <c r="Q18" s="172">
        <f>SUM(Q19:Q22)</f>
        <v>11148.16642</v>
      </c>
      <c r="R18" s="12">
        <f t="shared" si="0"/>
        <v>97.13806347164932</v>
      </c>
      <c r="S18" s="172">
        <f>SUM(S19:S22)</f>
        <v>6842.9400000000005</v>
      </c>
      <c r="T18" s="231"/>
      <c r="U18" s="231"/>
      <c r="V18" s="231"/>
      <c r="W18" s="231"/>
      <c r="X18" s="231"/>
      <c r="Y18" s="71">
        <v>0</v>
      </c>
      <c r="Z18" s="227"/>
      <c r="AA18" s="227"/>
      <c r="AB18" s="227"/>
      <c r="AC18" s="227"/>
      <c r="AD18" s="228"/>
      <c r="AE18" s="172">
        <f>SUM(AE19:AE22)</f>
        <v>6617.696</v>
      </c>
      <c r="AF18" s="40">
        <f t="shared" si="1"/>
        <v>96.70837388607819</v>
      </c>
    </row>
    <row r="19" spans="1:32" s="67" customFormat="1" ht="16.5" customHeight="1" thickBot="1">
      <c r="A19" s="68"/>
      <c r="B19" s="224" t="s">
        <v>15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1"/>
      <c r="M19" s="111">
        <v>31</v>
      </c>
      <c r="N19" s="110">
        <v>4</v>
      </c>
      <c r="O19" s="110">
        <v>1</v>
      </c>
      <c r="P19" s="73">
        <v>0</v>
      </c>
      <c r="Q19" s="73">
        <v>0</v>
      </c>
      <c r="R19" s="12">
        <v>0</v>
      </c>
      <c r="S19" s="172">
        <v>138.4</v>
      </c>
      <c r="T19" s="206"/>
      <c r="U19" s="206"/>
      <c r="V19" s="206"/>
      <c r="W19" s="206"/>
      <c r="X19" s="206"/>
      <c r="Y19" s="71"/>
      <c r="Z19" s="204"/>
      <c r="AA19" s="204"/>
      <c r="AB19" s="204"/>
      <c r="AC19" s="204"/>
      <c r="AD19" s="205"/>
      <c r="AE19" s="205">
        <v>138.4</v>
      </c>
      <c r="AF19" s="40">
        <f t="shared" si="1"/>
        <v>100</v>
      </c>
    </row>
    <row r="20" spans="1:32" s="67" customFormat="1" ht="16.5" customHeight="1" thickBot="1">
      <c r="A20" s="68"/>
      <c r="B20" s="224" t="s">
        <v>36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1"/>
      <c r="M20" s="113">
        <v>31</v>
      </c>
      <c r="N20" s="112">
        <v>4</v>
      </c>
      <c r="O20" s="112">
        <v>5</v>
      </c>
      <c r="P20" s="131">
        <v>218</v>
      </c>
      <c r="Q20" s="177">
        <v>217.99999</v>
      </c>
      <c r="R20" s="12">
        <f t="shared" si="0"/>
        <v>99.99999541284403</v>
      </c>
      <c r="S20" s="114">
        <v>211</v>
      </c>
      <c r="T20" s="72"/>
      <c r="U20" s="72"/>
      <c r="V20" s="72"/>
      <c r="W20" s="72"/>
      <c r="X20" s="72"/>
      <c r="Y20" s="71"/>
      <c r="Z20" s="60"/>
      <c r="AA20" s="60"/>
      <c r="AB20" s="60"/>
      <c r="AC20" s="60"/>
      <c r="AD20" s="70"/>
      <c r="AE20" s="70">
        <v>205.323</v>
      </c>
      <c r="AF20" s="40">
        <f t="shared" si="1"/>
        <v>97.30947867298578</v>
      </c>
    </row>
    <row r="21" spans="1:32" ht="17.25" customHeight="1" thickBot="1">
      <c r="A21" s="7"/>
      <c r="B21" s="229" t="s">
        <v>35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30"/>
      <c r="M21" s="10">
        <v>31</v>
      </c>
      <c r="N21" s="9">
        <v>4</v>
      </c>
      <c r="O21" s="9">
        <v>9</v>
      </c>
      <c r="P21" s="132">
        <v>9508.62</v>
      </c>
      <c r="Q21" s="9">
        <v>9180.16678</v>
      </c>
      <c r="R21" s="12">
        <f t="shared" si="0"/>
        <v>96.5457319779316</v>
      </c>
      <c r="S21" s="115">
        <v>2719.57</v>
      </c>
      <c r="T21" s="231"/>
      <c r="U21" s="231"/>
      <c r="V21" s="231"/>
      <c r="W21" s="231"/>
      <c r="X21" s="231"/>
      <c r="Y21" s="8">
        <v>0</v>
      </c>
      <c r="Z21" s="227"/>
      <c r="AA21" s="227"/>
      <c r="AB21" s="227"/>
      <c r="AC21" s="227"/>
      <c r="AD21" s="228"/>
      <c r="AE21" s="32">
        <v>2500</v>
      </c>
      <c r="AF21" s="40">
        <f t="shared" si="1"/>
        <v>91.92629717197939</v>
      </c>
    </row>
    <row r="22" spans="1:32" s="67" customFormat="1" ht="17.25" customHeight="1" thickBot="1">
      <c r="A22" s="68"/>
      <c r="B22" s="221" t="s">
        <v>70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3"/>
      <c r="M22" s="117">
        <v>31</v>
      </c>
      <c r="N22" s="116">
        <v>4</v>
      </c>
      <c r="O22" s="116">
        <v>12</v>
      </c>
      <c r="P22" s="133">
        <v>1750</v>
      </c>
      <c r="Q22" s="73">
        <v>1749.99965</v>
      </c>
      <c r="R22" s="12">
        <f t="shared" si="0"/>
        <v>99.99998</v>
      </c>
      <c r="S22" s="118">
        <v>3773.97</v>
      </c>
      <c r="T22" s="72"/>
      <c r="U22" s="72"/>
      <c r="V22" s="72"/>
      <c r="W22" s="72"/>
      <c r="X22" s="72"/>
      <c r="Y22" s="71"/>
      <c r="Z22" s="60"/>
      <c r="AA22" s="60"/>
      <c r="AB22" s="60"/>
      <c r="AC22" s="60"/>
      <c r="AD22" s="70"/>
      <c r="AE22" s="70">
        <v>3773.973</v>
      </c>
      <c r="AF22" s="40">
        <f t="shared" si="1"/>
        <v>100.00007949188786</v>
      </c>
    </row>
    <row r="23" spans="1:32" ht="16.5" customHeight="1" thickBot="1">
      <c r="A23" s="7"/>
      <c r="B23" s="229" t="s">
        <v>34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30"/>
      <c r="M23" s="10">
        <v>31</v>
      </c>
      <c r="N23" s="9">
        <v>5</v>
      </c>
      <c r="O23" s="9" t="s">
        <v>1</v>
      </c>
      <c r="P23" s="172">
        <f>SUM(P24:P26)</f>
        <v>52656</v>
      </c>
      <c r="Q23" s="172">
        <f>SUM(Q24:Q26)</f>
        <v>52637.00914</v>
      </c>
      <c r="R23" s="12">
        <f t="shared" si="0"/>
        <v>99.96393410057733</v>
      </c>
      <c r="S23" s="172">
        <f>SUM(S24:S26)</f>
        <v>55042.424</v>
      </c>
      <c r="T23" s="231"/>
      <c r="U23" s="231"/>
      <c r="V23" s="231"/>
      <c r="W23" s="231"/>
      <c r="X23" s="231"/>
      <c r="Y23" s="71">
        <v>0</v>
      </c>
      <c r="Z23" s="227"/>
      <c r="AA23" s="227"/>
      <c r="AB23" s="227"/>
      <c r="AC23" s="227"/>
      <c r="AD23" s="228"/>
      <c r="AE23" s="172">
        <f>SUM(AE24:AE26)</f>
        <v>34918.725</v>
      </c>
      <c r="AF23" s="40">
        <f t="shared" si="1"/>
        <v>63.43965701801214</v>
      </c>
    </row>
    <row r="24" spans="1:32" ht="16.5" customHeight="1" thickBot="1">
      <c r="A24" s="7"/>
      <c r="B24" s="229" t="s">
        <v>33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M24" s="10">
        <v>31</v>
      </c>
      <c r="N24" s="9">
        <v>5</v>
      </c>
      <c r="O24" s="9">
        <v>1</v>
      </c>
      <c r="P24" s="134">
        <v>50371.9</v>
      </c>
      <c r="Q24" s="178">
        <v>50369.76521</v>
      </c>
      <c r="R24" s="12">
        <f t="shared" si="0"/>
        <v>99.99576194267041</v>
      </c>
      <c r="S24" s="109">
        <v>50653.352</v>
      </c>
      <c r="T24" s="231"/>
      <c r="U24" s="231"/>
      <c r="V24" s="231"/>
      <c r="W24" s="231"/>
      <c r="X24" s="231"/>
      <c r="Y24" s="8">
        <v>0</v>
      </c>
      <c r="Z24" s="227"/>
      <c r="AA24" s="227"/>
      <c r="AB24" s="227"/>
      <c r="AC24" s="227"/>
      <c r="AD24" s="228"/>
      <c r="AE24" s="32">
        <v>31274.2</v>
      </c>
      <c r="AF24" s="40">
        <f t="shared" si="1"/>
        <v>61.74161978460972</v>
      </c>
    </row>
    <row r="25" spans="1:32" ht="16.5" customHeight="1" thickBot="1">
      <c r="A25" s="7"/>
      <c r="B25" s="229" t="s">
        <v>32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30"/>
      <c r="M25" s="10">
        <v>31</v>
      </c>
      <c r="N25" s="9">
        <v>5</v>
      </c>
      <c r="O25" s="9">
        <v>2</v>
      </c>
      <c r="P25" s="135">
        <v>2010.52</v>
      </c>
      <c r="Q25" s="179">
        <v>1993.66393</v>
      </c>
      <c r="R25" s="12">
        <f t="shared" si="0"/>
        <v>99.16160645007261</v>
      </c>
      <c r="S25" s="108">
        <v>2858.746</v>
      </c>
      <c r="T25" s="231"/>
      <c r="U25" s="231"/>
      <c r="V25" s="231"/>
      <c r="W25" s="231"/>
      <c r="X25" s="231"/>
      <c r="Y25" s="8">
        <v>0</v>
      </c>
      <c r="Z25" s="227"/>
      <c r="AA25" s="227"/>
      <c r="AB25" s="227"/>
      <c r="AC25" s="227"/>
      <c r="AD25" s="228"/>
      <c r="AE25" s="32">
        <v>2262.699</v>
      </c>
      <c r="AF25" s="40">
        <f t="shared" si="1"/>
        <v>79.15005390475403</v>
      </c>
    </row>
    <row r="26" spans="1:32" ht="16.5" customHeight="1" thickBot="1">
      <c r="A26" s="7"/>
      <c r="B26" s="229" t="s">
        <v>31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10">
        <v>31</v>
      </c>
      <c r="N26" s="9">
        <v>5</v>
      </c>
      <c r="O26" s="9">
        <v>3</v>
      </c>
      <c r="P26" s="136">
        <v>273.58</v>
      </c>
      <c r="Q26" s="180">
        <v>273.58</v>
      </c>
      <c r="R26" s="12">
        <f t="shared" si="0"/>
        <v>100</v>
      </c>
      <c r="S26" s="107">
        <v>1530.326</v>
      </c>
      <c r="T26" s="231"/>
      <c r="U26" s="231"/>
      <c r="V26" s="231"/>
      <c r="W26" s="231"/>
      <c r="X26" s="231"/>
      <c r="Y26" s="8">
        <v>0</v>
      </c>
      <c r="Z26" s="227"/>
      <c r="AA26" s="227"/>
      <c r="AB26" s="227"/>
      <c r="AC26" s="227"/>
      <c r="AD26" s="228"/>
      <c r="AE26" s="32">
        <v>1381.826</v>
      </c>
      <c r="AF26" s="40">
        <f t="shared" si="1"/>
        <v>90.29618525725891</v>
      </c>
    </row>
    <row r="27" spans="1:32" ht="16.5" customHeight="1" thickBot="1">
      <c r="A27" s="7"/>
      <c r="B27" s="229" t="s">
        <v>14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/>
      <c r="M27" s="10">
        <v>31</v>
      </c>
      <c r="N27" s="9">
        <v>7</v>
      </c>
      <c r="O27" s="9" t="s">
        <v>1</v>
      </c>
      <c r="P27" s="172">
        <f aca="true" t="shared" si="4" ref="P27:Q27">P28</f>
        <v>147</v>
      </c>
      <c r="Q27" s="172">
        <f t="shared" si="4"/>
        <v>118.532</v>
      </c>
      <c r="R27" s="12">
        <f t="shared" si="0"/>
        <v>80.63401360544216</v>
      </c>
      <c r="S27" s="172">
        <f>S28</f>
        <v>155</v>
      </c>
      <c r="T27" s="231"/>
      <c r="U27" s="231"/>
      <c r="V27" s="231"/>
      <c r="W27" s="231"/>
      <c r="X27" s="231"/>
      <c r="Y27" s="71">
        <v>0</v>
      </c>
      <c r="Z27" s="227"/>
      <c r="AA27" s="227"/>
      <c r="AB27" s="227"/>
      <c r="AC27" s="227"/>
      <c r="AD27" s="228"/>
      <c r="AE27" s="172">
        <f>AE28</f>
        <v>128.032</v>
      </c>
      <c r="AF27" s="40">
        <f t="shared" si="1"/>
        <v>82.60129032258065</v>
      </c>
    </row>
    <row r="28" spans="1:32" ht="16.5" customHeight="1" thickBot="1">
      <c r="A28" s="7"/>
      <c r="B28" s="229" t="s">
        <v>10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M28" s="10">
        <v>31</v>
      </c>
      <c r="N28" s="9">
        <v>7</v>
      </c>
      <c r="O28" s="9">
        <v>7</v>
      </c>
      <c r="P28" s="137">
        <v>147</v>
      </c>
      <c r="Q28" s="181">
        <v>118.532</v>
      </c>
      <c r="R28" s="12">
        <f t="shared" si="0"/>
        <v>80.63401360544216</v>
      </c>
      <c r="S28" s="106">
        <v>155</v>
      </c>
      <c r="T28" s="231"/>
      <c r="U28" s="231"/>
      <c r="V28" s="231"/>
      <c r="W28" s="231"/>
      <c r="X28" s="231"/>
      <c r="Y28" s="8">
        <v>0</v>
      </c>
      <c r="Z28" s="227"/>
      <c r="AA28" s="227"/>
      <c r="AB28" s="227"/>
      <c r="AC28" s="227"/>
      <c r="AD28" s="228"/>
      <c r="AE28" s="32">
        <v>128.032</v>
      </c>
      <c r="AF28" s="40">
        <f t="shared" si="1"/>
        <v>82.60129032258065</v>
      </c>
    </row>
    <row r="29" spans="1:32" ht="16.5" customHeight="1" thickBot="1">
      <c r="A29" s="7"/>
      <c r="B29" s="229" t="s">
        <v>8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M29" s="10">
        <v>31</v>
      </c>
      <c r="N29" s="9">
        <v>8</v>
      </c>
      <c r="O29" s="9" t="s">
        <v>1</v>
      </c>
      <c r="P29" s="172">
        <f aca="true" t="shared" si="5" ref="P29:Q29">P30</f>
        <v>8997.498</v>
      </c>
      <c r="Q29" s="172">
        <f t="shared" si="5"/>
        <v>8930.37893</v>
      </c>
      <c r="R29" s="12">
        <f t="shared" si="0"/>
        <v>99.25402517455409</v>
      </c>
      <c r="S29" s="172">
        <f>S30</f>
        <v>10174.361</v>
      </c>
      <c r="T29" s="231"/>
      <c r="U29" s="231"/>
      <c r="V29" s="231"/>
      <c r="W29" s="231"/>
      <c r="X29" s="231"/>
      <c r="Y29" s="71">
        <v>0</v>
      </c>
      <c r="Z29" s="227"/>
      <c r="AA29" s="227"/>
      <c r="AB29" s="227"/>
      <c r="AC29" s="227"/>
      <c r="AD29" s="228"/>
      <c r="AE29" s="172">
        <f>AE30</f>
        <v>10157.345</v>
      </c>
      <c r="AF29" s="40">
        <f t="shared" si="1"/>
        <v>99.83275608168412</v>
      </c>
    </row>
    <row r="30" spans="1:32" ht="16.5" customHeight="1" thickBot="1">
      <c r="A30" s="7"/>
      <c r="B30" s="229" t="s">
        <v>7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10">
        <v>31</v>
      </c>
      <c r="N30" s="9">
        <v>8</v>
      </c>
      <c r="O30" s="9">
        <v>1</v>
      </c>
      <c r="P30" s="138">
        <v>8997.498</v>
      </c>
      <c r="Q30" s="182">
        <v>8930.37893</v>
      </c>
      <c r="R30" s="12">
        <f t="shared" si="0"/>
        <v>99.25402517455409</v>
      </c>
      <c r="S30" s="105">
        <v>10174.361</v>
      </c>
      <c r="T30" s="231"/>
      <c r="U30" s="231"/>
      <c r="V30" s="231"/>
      <c r="W30" s="231"/>
      <c r="X30" s="231"/>
      <c r="Y30" s="8">
        <v>0</v>
      </c>
      <c r="Z30" s="227"/>
      <c r="AA30" s="227"/>
      <c r="AB30" s="227"/>
      <c r="AC30" s="227"/>
      <c r="AD30" s="228"/>
      <c r="AE30" s="32">
        <v>10157.345</v>
      </c>
      <c r="AF30" s="40">
        <f t="shared" si="1"/>
        <v>99.83275608168412</v>
      </c>
    </row>
    <row r="31" spans="1:32" s="67" customFormat="1" ht="16.5" customHeight="1" thickBot="1">
      <c r="A31" s="68"/>
      <c r="B31" s="225" t="s">
        <v>73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6"/>
      <c r="M31" s="140">
        <v>31</v>
      </c>
      <c r="N31" s="139">
        <v>9</v>
      </c>
      <c r="O31" s="139" t="s">
        <v>1</v>
      </c>
      <c r="P31" s="141">
        <f>SUM(P32)</f>
        <v>0</v>
      </c>
      <c r="Q31" s="172">
        <f>SUM(Q32)</f>
        <v>0</v>
      </c>
      <c r="R31" s="12">
        <v>0</v>
      </c>
      <c r="S31" s="172">
        <v>0</v>
      </c>
      <c r="T31" s="206"/>
      <c r="U31" s="206"/>
      <c r="V31" s="206"/>
      <c r="W31" s="206"/>
      <c r="X31" s="206"/>
      <c r="Y31" s="71"/>
      <c r="Z31" s="204"/>
      <c r="AA31" s="204"/>
      <c r="AB31" s="204"/>
      <c r="AC31" s="204"/>
      <c r="AD31" s="205"/>
      <c r="AE31" s="205">
        <v>0</v>
      </c>
      <c r="AF31" s="40">
        <v>0</v>
      </c>
    </row>
    <row r="32" spans="1:32" s="67" customFormat="1" ht="16.5" customHeight="1" thickBot="1">
      <c r="A32" s="68"/>
      <c r="B32" s="225" t="s">
        <v>74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6"/>
      <c r="M32" s="140">
        <v>31</v>
      </c>
      <c r="N32" s="139">
        <v>9</v>
      </c>
      <c r="O32" s="139">
        <v>7</v>
      </c>
      <c r="P32" s="141">
        <v>0</v>
      </c>
      <c r="Q32" s="73">
        <v>0</v>
      </c>
      <c r="R32" s="12">
        <v>0</v>
      </c>
      <c r="S32" s="138">
        <v>0</v>
      </c>
      <c r="T32" s="72"/>
      <c r="U32" s="72"/>
      <c r="V32" s="72"/>
      <c r="W32" s="72"/>
      <c r="X32" s="72"/>
      <c r="Y32" s="71"/>
      <c r="Z32" s="60"/>
      <c r="AA32" s="60"/>
      <c r="AB32" s="60"/>
      <c r="AC32" s="60"/>
      <c r="AD32" s="70"/>
      <c r="AE32" s="70">
        <v>0</v>
      </c>
      <c r="AF32" s="40">
        <v>0</v>
      </c>
    </row>
    <row r="33" spans="1:32" ht="16.5" customHeight="1" thickBot="1">
      <c r="A33" s="7"/>
      <c r="B33" s="229" t="s">
        <v>6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M33" s="10">
        <v>31</v>
      </c>
      <c r="N33" s="9">
        <v>10</v>
      </c>
      <c r="O33" s="9" t="s">
        <v>1</v>
      </c>
      <c r="P33" s="172">
        <f>SUM(P34:P37)</f>
        <v>4872.69</v>
      </c>
      <c r="Q33" s="172">
        <f>SUM(Q34:Q37)</f>
        <v>4788.63482</v>
      </c>
      <c r="R33" s="12">
        <f t="shared" si="0"/>
        <v>98.27497378244873</v>
      </c>
      <c r="S33" s="172">
        <f>SUM(S34:S37)</f>
        <v>3167.6</v>
      </c>
      <c r="T33" s="231"/>
      <c r="U33" s="231"/>
      <c r="V33" s="231"/>
      <c r="W33" s="231"/>
      <c r="X33" s="231"/>
      <c r="Y33" s="71">
        <v>0</v>
      </c>
      <c r="Z33" s="227"/>
      <c r="AA33" s="227"/>
      <c r="AB33" s="227"/>
      <c r="AC33" s="227"/>
      <c r="AD33" s="228"/>
      <c r="AE33" s="172">
        <f>SUM(AE34:AE37)</f>
        <v>3162.2</v>
      </c>
      <c r="AF33" s="40">
        <f t="shared" si="1"/>
        <v>99.82952392978912</v>
      </c>
    </row>
    <row r="34" spans="1:32" ht="16.5" customHeight="1" thickBot="1">
      <c r="A34" s="7"/>
      <c r="B34" s="229" t="s">
        <v>30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30"/>
      <c r="M34" s="10">
        <v>31</v>
      </c>
      <c r="N34" s="9">
        <v>10</v>
      </c>
      <c r="O34" s="9">
        <v>1</v>
      </c>
      <c r="P34" s="142">
        <v>27</v>
      </c>
      <c r="Q34" s="183">
        <v>25.2</v>
      </c>
      <c r="R34" s="12">
        <f t="shared" si="0"/>
        <v>93.33333333333333</v>
      </c>
      <c r="S34" s="104">
        <v>27</v>
      </c>
      <c r="T34" s="231"/>
      <c r="U34" s="231"/>
      <c r="V34" s="231"/>
      <c r="W34" s="231"/>
      <c r="X34" s="231"/>
      <c r="Y34" s="8">
        <v>0</v>
      </c>
      <c r="Z34" s="227"/>
      <c r="AA34" s="227"/>
      <c r="AB34" s="227"/>
      <c r="AC34" s="227"/>
      <c r="AD34" s="228"/>
      <c r="AE34" s="32">
        <v>21.6</v>
      </c>
      <c r="AF34" s="40">
        <f t="shared" si="1"/>
        <v>80</v>
      </c>
    </row>
    <row r="35" spans="1:32" s="67" customFormat="1" ht="16.5" customHeight="1" thickBot="1">
      <c r="A35" s="68"/>
      <c r="B35" s="225" t="s">
        <v>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144">
        <v>31</v>
      </c>
      <c r="N35" s="143">
        <v>10</v>
      </c>
      <c r="O35" s="143">
        <v>3</v>
      </c>
      <c r="P35" s="145">
        <v>1512.99</v>
      </c>
      <c r="Q35" s="184">
        <v>1512.987</v>
      </c>
      <c r="R35" s="12">
        <f t="shared" si="0"/>
        <v>99.99980171712967</v>
      </c>
      <c r="S35" s="142">
        <v>0</v>
      </c>
      <c r="T35" s="72"/>
      <c r="U35" s="72"/>
      <c r="V35" s="72"/>
      <c r="W35" s="72"/>
      <c r="X35" s="72"/>
      <c r="Y35" s="71"/>
      <c r="Z35" s="60"/>
      <c r="AA35" s="60"/>
      <c r="AB35" s="60"/>
      <c r="AC35" s="60"/>
      <c r="AD35" s="70"/>
      <c r="AE35" s="70">
        <v>0</v>
      </c>
      <c r="AF35" s="40">
        <v>0</v>
      </c>
    </row>
    <row r="36" spans="1:32" ht="16.5" customHeight="1" thickBot="1">
      <c r="A36" s="7"/>
      <c r="B36" s="229" t="s">
        <v>4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30"/>
      <c r="M36" s="10">
        <v>31</v>
      </c>
      <c r="N36" s="9">
        <v>10</v>
      </c>
      <c r="O36" s="9">
        <v>4</v>
      </c>
      <c r="P36" s="146">
        <v>2241.7</v>
      </c>
      <c r="Q36" s="185">
        <v>2180.44782</v>
      </c>
      <c r="R36" s="12">
        <f t="shared" si="0"/>
        <v>97.26760137395726</v>
      </c>
      <c r="S36" s="103">
        <v>2005</v>
      </c>
      <c r="T36" s="231"/>
      <c r="U36" s="231"/>
      <c r="V36" s="231"/>
      <c r="W36" s="231"/>
      <c r="X36" s="231"/>
      <c r="Y36" s="8">
        <v>0</v>
      </c>
      <c r="Z36" s="227"/>
      <c r="AA36" s="227"/>
      <c r="AB36" s="227"/>
      <c r="AC36" s="227"/>
      <c r="AD36" s="228"/>
      <c r="AE36" s="32">
        <v>2005</v>
      </c>
      <c r="AF36" s="40">
        <f t="shared" si="1"/>
        <v>100</v>
      </c>
    </row>
    <row r="37" spans="1:32" ht="21.75" customHeight="1" thickBot="1">
      <c r="A37" s="7"/>
      <c r="B37" s="229" t="s">
        <v>29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M37" s="10">
        <v>31</v>
      </c>
      <c r="N37" s="9">
        <v>10</v>
      </c>
      <c r="O37" s="9">
        <v>6</v>
      </c>
      <c r="P37" s="147">
        <v>1091</v>
      </c>
      <c r="Q37" s="186">
        <v>1070</v>
      </c>
      <c r="R37" s="12">
        <f t="shared" si="0"/>
        <v>98.07516040329972</v>
      </c>
      <c r="S37" s="102">
        <v>1135.6</v>
      </c>
      <c r="T37" s="231"/>
      <c r="U37" s="231"/>
      <c r="V37" s="231"/>
      <c r="W37" s="231"/>
      <c r="X37" s="231"/>
      <c r="Y37" s="8">
        <v>0</v>
      </c>
      <c r="Z37" s="227"/>
      <c r="AA37" s="227"/>
      <c r="AB37" s="227"/>
      <c r="AC37" s="227"/>
      <c r="AD37" s="228"/>
      <c r="AE37" s="32">
        <v>1135.6</v>
      </c>
      <c r="AF37" s="40">
        <f t="shared" si="1"/>
        <v>100</v>
      </c>
    </row>
    <row r="38" spans="1:32" s="67" customFormat="1" ht="21.75" customHeight="1" thickBot="1">
      <c r="A38" s="68"/>
      <c r="B38" s="225" t="s">
        <v>3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6"/>
      <c r="M38" s="149">
        <v>31</v>
      </c>
      <c r="N38" s="148">
        <v>11</v>
      </c>
      <c r="O38" s="148" t="s">
        <v>1</v>
      </c>
      <c r="P38" s="150">
        <f>P39</f>
        <v>1709.948</v>
      </c>
      <c r="Q38" s="172">
        <f>Q39</f>
        <v>1650.505</v>
      </c>
      <c r="R38" s="12">
        <f t="shared" si="0"/>
        <v>96.52369545740572</v>
      </c>
      <c r="S38" s="172">
        <v>0</v>
      </c>
      <c r="T38" s="206"/>
      <c r="U38" s="206"/>
      <c r="V38" s="206"/>
      <c r="W38" s="206"/>
      <c r="X38" s="206"/>
      <c r="Y38" s="71"/>
      <c r="Z38" s="204"/>
      <c r="AA38" s="204"/>
      <c r="AB38" s="204"/>
      <c r="AC38" s="204"/>
      <c r="AD38" s="205"/>
      <c r="AE38" s="205">
        <v>0</v>
      </c>
      <c r="AF38" s="40">
        <v>0</v>
      </c>
    </row>
    <row r="39" spans="1:32" s="67" customFormat="1" ht="21.75" customHeight="1" thickBot="1">
      <c r="A39" s="68"/>
      <c r="B39" s="225" t="s">
        <v>2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6"/>
      <c r="M39" s="149">
        <v>31</v>
      </c>
      <c r="N39" s="148">
        <v>11</v>
      </c>
      <c r="O39" s="148">
        <v>1</v>
      </c>
      <c r="P39" s="150">
        <v>1709.948</v>
      </c>
      <c r="Q39" s="187">
        <v>1650.505</v>
      </c>
      <c r="R39" s="12">
        <f t="shared" si="0"/>
        <v>96.52369545740572</v>
      </c>
      <c r="S39" s="147">
        <v>0</v>
      </c>
      <c r="T39" s="72"/>
      <c r="U39" s="72"/>
      <c r="V39" s="72"/>
      <c r="W39" s="72"/>
      <c r="X39" s="72"/>
      <c r="Y39" s="71"/>
      <c r="Z39" s="60"/>
      <c r="AA39" s="60"/>
      <c r="AB39" s="60"/>
      <c r="AC39" s="60"/>
      <c r="AD39" s="70"/>
      <c r="AE39" s="70">
        <v>0</v>
      </c>
      <c r="AF39" s="40">
        <v>0</v>
      </c>
    </row>
    <row r="40" spans="1:32" ht="16.5" customHeight="1" thickBot="1">
      <c r="A40" s="7"/>
      <c r="B40" s="229" t="s">
        <v>28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30"/>
      <c r="M40" s="10">
        <v>31</v>
      </c>
      <c r="N40" s="9">
        <v>12</v>
      </c>
      <c r="O40" s="9" t="s">
        <v>1</v>
      </c>
      <c r="P40" s="172">
        <f>P41</f>
        <v>520</v>
      </c>
      <c r="Q40" s="172">
        <f>Q41</f>
        <v>520</v>
      </c>
      <c r="R40" s="12">
        <f t="shared" si="0"/>
        <v>100</v>
      </c>
      <c r="S40" s="172">
        <f>S41</f>
        <v>554</v>
      </c>
      <c r="T40" s="231"/>
      <c r="U40" s="231"/>
      <c r="V40" s="231"/>
      <c r="W40" s="231"/>
      <c r="X40" s="231"/>
      <c r="Y40" s="71">
        <v>0</v>
      </c>
      <c r="Z40" s="227"/>
      <c r="AA40" s="227"/>
      <c r="AB40" s="227"/>
      <c r="AC40" s="227"/>
      <c r="AD40" s="228"/>
      <c r="AE40" s="172">
        <f>AE41</f>
        <v>554</v>
      </c>
      <c r="AF40" s="40">
        <f t="shared" si="1"/>
        <v>100</v>
      </c>
    </row>
    <row r="41" spans="1:32" ht="16.5" customHeight="1" thickBot="1">
      <c r="A41" s="7"/>
      <c r="B41" s="229" t="s">
        <v>27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30"/>
      <c r="M41" s="10">
        <v>31</v>
      </c>
      <c r="N41" s="9">
        <v>12</v>
      </c>
      <c r="O41" s="9">
        <v>2</v>
      </c>
      <c r="P41" s="151">
        <v>520</v>
      </c>
      <c r="Q41" s="188">
        <v>520</v>
      </c>
      <c r="R41" s="12">
        <f t="shared" si="0"/>
        <v>100</v>
      </c>
      <c r="S41" s="101">
        <v>554</v>
      </c>
      <c r="T41" s="231"/>
      <c r="U41" s="231"/>
      <c r="V41" s="231"/>
      <c r="W41" s="231"/>
      <c r="X41" s="231"/>
      <c r="Y41" s="8">
        <v>0</v>
      </c>
      <c r="Z41" s="227"/>
      <c r="AA41" s="227"/>
      <c r="AB41" s="227"/>
      <c r="AC41" s="227"/>
      <c r="AD41" s="228"/>
      <c r="AE41" s="32">
        <v>554</v>
      </c>
      <c r="AF41" s="40">
        <f t="shared" si="1"/>
        <v>100</v>
      </c>
    </row>
    <row r="42" spans="1:32" ht="21.75" customHeight="1" thickBot="1">
      <c r="A42" s="7"/>
      <c r="B42" s="229" t="s">
        <v>26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30"/>
      <c r="M42" s="10">
        <v>31</v>
      </c>
      <c r="N42" s="9">
        <v>13</v>
      </c>
      <c r="O42" s="9" t="s">
        <v>1</v>
      </c>
      <c r="P42" s="172">
        <f aca="true" t="shared" si="6" ref="P42:Q42">P43</f>
        <v>1950</v>
      </c>
      <c r="Q42" s="172">
        <f t="shared" si="6"/>
        <v>1789.40681</v>
      </c>
      <c r="R42" s="12">
        <f t="shared" si="0"/>
        <v>91.76445179487179</v>
      </c>
      <c r="S42" s="172">
        <f>S43</f>
        <v>2220</v>
      </c>
      <c r="T42" s="231"/>
      <c r="U42" s="231"/>
      <c r="V42" s="231"/>
      <c r="W42" s="231"/>
      <c r="X42" s="231"/>
      <c r="Y42" s="71">
        <v>0</v>
      </c>
      <c r="Z42" s="227"/>
      <c r="AA42" s="227"/>
      <c r="AB42" s="227"/>
      <c r="AC42" s="227"/>
      <c r="AD42" s="228"/>
      <c r="AE42" s="172">
        <f>AE43</f>
        <v>1456.511</v>
      </c>
      <c r="AF42" s="40">
        <f t="shared" si="1"/>
        <v>65.60860360360361</v>
      </c>
    </row>
    <row r="43" spans="1:32" ht="21.75" customHeight="1" thickBot="1">
      <c r="A43" s="7"/>
      <c r="B43" s="229" t="s">
        <v>25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30"/>
      <c r="M43" s="10">
        <v>31</v>
      </c>
      <c r="N43" s="9">
        <v>13</v>
      </c>
      <c r="O43" s="9">
        <v>1</v>
      </c>
      <c r="P43" s="152">
        <v>1950</v>
      </c>
      <c r="Q43" s="189">
        <v>1789.40681</v>
      </c>
      <c r="R43" s="12">
        <f t="shared" si="0"/>
        <v>91.76445179487179</v>
      </c>
      <c r="S43" s="100">
        <v>2220</v>
      </c>
      <c r="T43" s="231"/>
      <c r="U43" s="231"/>
      <c r="V43" s="231"/>
      <c r="W43" s="231"/>
      <c r="X43" s="231"/>
      <c r="Y43" s="8">
        <v>0</v>
      </c>
      <c r="Z43" s="227"/>
      <c r="AA43" s="227"/>
      <c r="AB43" s="227"/>
      <c r="AC43" s="227"/>
      <c r="AD43" s="228"/>
      <c r="AE43" s="32">
        <v>1456.511</v>
      </c>
      <c r="AF43" s="40">
        <f t="shared" si="1"/>
        <v>65.60860360360361</v>
      </c>
    </row>
    <row r="44" spans="1:32" ht="32.25" customHeight="1" thickBot="1">
      <c r="A44" s="7"/>
      <c r="B44" s="229" t="s">
        <v>24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30"/>
      <c r="M44" s="10">
        <v>31</v>
      </c>
      <c r="N44" s="9">
        <v>14</v>
      </c>
      <c r="O44" s="9" t="s">
        <v>1</v>
      </c>
      <c r="P44" s="172">
        <f>SUM(P45:P47)</f>
        <v>6386.38</v>
      </c>
      <c r="Q44" s="172">
        <f>SUM(Q45:Q47)</f>
        <v>6386.38</v>
      </c>
      <c r="R44" s="12">
        <f t="shared" si="0"/>
        <v>100</v>
      </c>
      <c r="S44" s="172">
        <f>SUM(S45:S47)</f>
        <v>15293.641</v>
      </c>
      <c r="T44" s="231"/>
      <c r="U44" s="231"/>
      <c r="V44" s="231"/>
      <c r="W44" s="231"/>
      <c r="X44" s="231"/>
      <c r="Y44" s="71">
        <v>0</v>
      </c>
      <c r="Z44" s="227"/>
      <c r="AA44" s="227"/>
      <c r="AB44" s="227"/>
      <c r="AC44" s="227"/>
      <c r="AD44" s="228"/>
      <c r="AE44" s="172">
        <f>SUM(AE45:AE47)</f>
        <v>15293.641</v>
      </c>
      <c r="AF44" s="40">
        <f t="shared" si="1"/>
        <v>100</v>
      </c>
    </row>
    <row r="45" spans="1:32" ht="32.25" customHeight="1" thickBot="1">
      <c r="A45" s="7"/>
      <c r="B45" s="229" t="s">
        <v>23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M45" s="10">
        <v>31</v>
      </c>
      <c r="N45" s="9">
        <v>14</v>
      </c>
      <c r="O45" s="9">
        <v>1</v>
      </c>
      <c r="P45" s="153">
        <v>5038</v>
      </c>
      <c r="Q45" s="190">
        <v>5038</v>
      </c>
      <c r="R45" s="12">
        <f t="shared" si="0"/>
        <v>100</v>
      </c>
      <c r="S45" s="96">
        <v>6056</v>
      </c>
      <c r="T45" s="231"/>
      <c r="U45" s="231"/>
      <c r="V45" s="231"/>
      <c r="W45" s="231"/>
      <c r="X45" s="231"/>
      <c r="Y45" s="8">
        <v>0</v>
      </c>
      <c r="Z45" s="227"/>
      <c r="AA45" s="227"/>
      <c r="AB45" s="227"/>
      <c r="AC45" s="227"/>
      <c r="AD45" s="228"/>
      <c r="AE45" s="32">
        <v>6056</v>
      </c>
      <c r="AF45" s="40">
        <f t="shared" si="1"/>
        <v>100</v>
      </c>
    </row>
    <row r="46" spans="1:32" s="67" customFormat="1" ht="18" customHeight="1" thickBot="1">
      <c r="A46" s="68"/>
      <c r="B46" s="224" t="s">
        <v>69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1"/>
      <c r="M46" s="98">
        <v>31</v>
      </c>
      <c r="N46" s="97">
        <v>14</v>
      </c>
      <c r="O46" s="97">
        <v>2</v>
      </c>
      <c r="P46" s="73">
        <v>0</v>
      </c>
      <c r="Q46" s="73">
        <v>0</v>
      </c>
      <c r="R46" s="12">
        <v>0</v>
      </c>
      <c r="S46" s="99">
        <v>1350</v>
      </c>
      <c r="T46" s="72"/>
      <c r="U46" s="72"/>
      <c r="V46" s="72"/>
      <c r="W46" s="72"/>
      <c r="X46" s="72"/>
      <c r="Y46" s="71"/>
      <c r="Z46" s="60"/>
      <c r="AA46" s="60"/>
      <c r="AB46" s="60"/>
      <c r="AC46" s="60"/>
      <c r="AD46" s="70"/>
      <c r="AE46" s="70">
        <v>1350</v>
      </c>
      <c r="AF46" s="40">
        <f t="shared" si="1"/>
        <v>100</v>
      </c>
    </row>
    <row r="47" spans="1:32" ht="21.75" customHeight="1" thickBot="1">
      <c r="A47" s="7"/>
      <c r="B47" s="229" t="s">
        <v>22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30"/>
      <c r="M47" s="10">
        <v>31</v>
      </c>
      <c r="N47" s="9">
        <v>14</v>
      </c>
      <c r="O47" s="9">
        <v>3</v>
      </c>
      <c r="P47" s="154">
        <v>1348.38</v>
      </c>
      <c r="Q47" s="191">
        <v>1348.38</v>
      </c>
      <c r="R47" s="12">
        <f t="shared" si="0"/>
        <v>99.99999999999999</v>
      </c>
      <c r="S47" s="95">
        <v>7887.641</v>
      </c>
      <c r="T47" s="231"/>
      <c r="U47" s="231"/>
      <c r="V47" s="231"/>
      <c r="W47" s="231"/>
      <c r="X47" s="231"/>
      <c r="Y47" s="8">
        <v>0</v>
      </c>
      <c r="Z47" s="227"/>
      <c r="AA47" s="227"/>
      <c r="AB47" s="227"/>
      <c r="AC47" s="227"/>
      <c r="AD47" s="228"/>
      <c r="AE47" s="32">
        <v>7887.641</v>
      </c>
      <c r="AF47" s="40">
        <f t="shared" si="1"/>
        <v>100</v>
      </c>
    </row>
    <row r="48" spans="1:32" s="67" customFormat="1" ht="21.75" customHeight="1" thickBot="1">
      <c r="A48" s="68"/>
      <c r="B48" s="225" t="s">
        <v>75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6"/>
      <c r="M48" s="156">
        <v>38</v>
      </c>
      <c r="N48" s="155" t="s">
        <v>1</v>
      </c>
      <c r="O48" s="155" t="s">
        <v>1</v>
      </c>
      <c r="P48" s="157">
        <f>P49</f>
        <v>647.58</v>
      </c>
      <c r="Q48" s="172">
        <f>Q49</f>
        <v>638.42685</v>
      </c>
      <c r="R48" s="12">
        <f t="shared" si="0"/>
        <v>98.58656073380894</v>
      </c>
      <c r="S48" s="172">
        <v>0</v>
      </c>
      <c r="T48" s="206"/>
      <c r="U48" s="206"/>
      <c r="V48" s="206"/>
      <c r="W48" s="206"/>
      <c r="X48" s="206"/>
      <c r="Y48" s="71"/>
      <c r="Z48" s="204"/>
      <c r="AA48" s="204"/>
      <c r="AB48" s="204"/>
      <c r="AC48" s="204"/>
      <c r="AD48" s="205"/>
      <c r="AE48" s="172">
        <v>0</v>
      </c>
      <c r="AF48" s="208">
        <v>0</v>
      </c>
    </row>
    <row r="49" spans="1:32" s="67" customFormat="1" ht="21.75" customHeight="1" thickBot="1">
      <c r="A49" s="68"/>
      <c r="B49" s="225" t="s">
        <v>18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6"/>
      <c r="M49" s="156">
        <v>38</v>
      </c>
      <c r="N49" s="155">
        <v>1</v>
      </c>
      <c r="O49" s="155" t="s">
        <v>1</v>
      </c>
      <c r="P49" s="157">
        <f>SUM(P50:P51)</f>
        <v>647.58</v>
      </c>
      <c r="Q49" s="172">
        <f>SUM(Q50:Q51)</f>
        <v>638.42685</v>
      </c>
      <c r="R49" s="12">
        <f t="shared" si="0"/>
        <v>98.58656073380894</v>
      </c>
      <c r="S49" s="172">
        <v>0</v>
      </c>
      <c r="T49" s="206"/>
      <c r="U49" s="206"/>
      <c r="V49" s="206"/>
      <c r="W49" s="206"/>
      <c r="X49" s="206"/>
      <c r="Y49" s="71"/>
      <c r="Z49" s="204"/>
      <c r="AA49" s="204"/>
      <c r="AB49" s="204"/>
      <c r="AC49" s="204"/>
      <c r="AD49" s="205"/>
      <c r="AE49" s="172">
        <v>0</v>
      </c>
      <c r="AF49" s="208">
        <v>0</v>
      </c>
    </row>
    <row r="50" spans="1:32" s="67" customFormat="1" ht="21.75" customHeight="1" thickBot="1">
      <c r="A50" s="68"/>
      <c r="B50" s="225" t="s">
        <v>76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6"/>
      <c r="M50" s="156">
        <v>38</v>
      </c>
      <c r="N50" s="155">
        <v>1</v>
      </c>
      <c r="O50" s="155">
        <v>2</v>
      </c>
      <c r="P50" s="157">
        <v>3.75</v>
      </c>
      <c r="Q50" s="73">
        <v>0</v>
      </c>
      <c r="R50" s="12">
        <f t="shared" si="0"/>
        <v>0</v>
      </c>
      <c r="S50" s="154">
        <v>0</v>
      </c>
      <c r="T50" s="72"/>
      <c r="U50" s="72"/>
      <c r="V50" s="72"/>
      <c r="W50" s="72"/>
      <c r="X50" s="72"/>
      <c r="Y50" s="71"/>
      <c r="Z50" s="60"/>
      <c r="AA50" s="60"/>
      <c r="AB50" s="60"/>
      <c r="AC50" s="60"/>
      <c r="AD50" s="70"/>
      <c r="AE50" s="172">
        <v>0</v>
      </c>
      <c r="AF50" s="208">
        <v>0</v>
      </c>
    </row>
    <row r="51" spans="1:32" s="67" customFormat="1" ht="21.75" customHeight="1" thickBot="1">
      <c r="A51" s="68"/>
      <c r="B51" s="225" t="s">
        <v>77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6"/>
      <c r="M51" s="159">
        <v>38</v>
      </c>
      <c r="N51" s="158">
        <v>1</v>
      </c>
      <c r="O51" s="158">
        <v>3</v>
      </c>
      <c r="P51" s="160">
        <v>643.83</v>
      </c>
      <c r="Q51" s="192">
        <v>638.42685</v>
      </c>
      <c r="R51" s="12">
        <f t="shared" si="0"/>
        <v>99.16078001957037</v>
      </c>
      <c r="S51" s="157">
        <v>0</v>
      </c>
      <c r="T51" s="72"/>
      <c r="U51" s="72"/>
      <c r="V51" s="72"/>
      <c r="W51" s="72"/>
      <c r="X51" s="72"/>
      <c r="Y51" s="71"/>
      <c r="Z51" s="60"/>
      <c r="AA51" s="60"/>
      <c r="AB51" s="60"/>
      <c r="AC51" s="60"/>
      <c r="AD51" s="70"/>
      <c r="AE51" s="172">
        <v>0</v>
      </c>
      <c r="AF51" s="208">
        <v>0</v>
      </c>
    </row>
    <row r="52" spans="1:32" ht="21.75" customHeight="1" thickBot="1">
      <c r="A52" s="7"/>
      <c r="B52" s="229" t="s">
        <v>20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30"/>
      <c r="M52" s="10">
        <v>39</v>
      </c>
      <c r="N52" s="9" t="s">
        <v>1</v>
      </c>
      <c r="O52" s="9" t="s">
        <v>1</v>
      </c>
      <c r="P52" s="172">
        <f aca="true" t="shared" si="7" ref="P52:Q53">P53</f>
        <v>1457.17</v>
      </c>
      <c r="Q52" s="172">
        <f t="shared" si="7"/>
        <v>1239.7766</v>
      </c>
      <c r="R52" s="12">
        <f t="shared" si="0"/>
        <v>85.08112299868922</v>
      </c>
      <c r="S52" s="172">
        <f>S53</f>
        <v>1372.74</v>
      </c>
      <c r="T52" s="231"/>
      <c r="U52" s="231"/>
      <c r="V52" s="231"/>
      <c r="W52" s="231"/>
      <c r="X52" s="231"/>
      <c r="Y52" s="71">
        <v>0</v>
      </c>
      <c r="Z52" s="227"/>
      <c r="AA52" s="227"/>
      <c r="AB52" s="227"/>
      <c r="AC52" s="227"/>
      <c r="AD52" s="228"/>
      <c r="AE52" s="172">
        <f>AE53</f>
        <v>1370.449</v>
      </c>
      <c r="AF52" s="207">
        <f t="shared" si="1"/>
        <v>99.83310750761251</v>
      </c>
    </row>
    <row r="53" spans="1:32" ht="16.5" customHeight="1" thickBot="1">
      <c r="A53" s="7"/>
      <c r="B53" s="229" t="s">
        <v>18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30"/>
      <c r="M53" s="10">
        <v>39</v>
      </c>
      <c r="N53" s="9">
        <v>1</v>
      </c>
      <c r="O53" s="9" t="s">
        <v>1</v>
      </c>
      <c r="P53" s="172">
        <f t="shared" si="7"/>
        <v>1457.17</v>
      </c>
      <c r="Q53" s="172">
        <f t="shared" si="7"/>
        <v>1239.7766</v>
      </c>
      <c r="R53" s="12">
        <f t="shared" si="0"/>
        <v>85.08112299868922</v>
      </c>
      <c r="S53" s="172">
        <f>S54</f>
        <v>1372.74</v>
      </c>
      <c r="T53" s="231"/>
      <c r="U53" s="231"/>
      <c r="V53" s="231"/>
      <c r="W53" s="231"/>
      <c r="X53" s="231"/>
      <c r="Y53" s="71">
        <v>0</v>
      </c>
      <c r="Z53" s="227"/>
      <c r="AA53" s="227"/>
      <c r="AB53" s="227"/>
      <c r="AC53" s="227"/>
      <c r="AD53" s="228"/>
      <c r="AE53" s="172">
        <f>AE54</f>
        <v>1370.449</v>
      </c>
      <c r="AF53" s="40">
        <f t="shared" si="1"/>
        <v>99.83310750761251</v>
      </c>
    </row>
    <row r="54" spans="1:32" ht="32.25" customHeight="1" thickBot="1">
      <c r="A54" s="7"/>
      <c r="B54" s="229" t="s">
        <v>21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30"/>
      <c r="M54" s="10">
        <v>39</v>
      </c>
      <c r="N54" s="9">
        <v>1</v>
      </c>
      <c r="O54" s="9">
        <v>6</v>
      </c>
      <c r="P54" s="161">
        <v>1457.17</v>
      </c>
      <c r="Q54" s="193">
        <v>1239.7766</v>
      </c>
      <c r="R54" s="12">
        <f t="shared" si="0"/>
        <v>85.08112299868922</v>
      </c>
      <c r="S54" s="94">
        <v>1372.74</v>
      </c>
      <c r="T54" s="231"/>
      <c r="U54" s="231"/>
      <c r="V54" s="231"/>
      <c r="W54" s="231"/>
      <c r="X54" s="231"/>
      <c r="Y54" s="8">
        <v>0</v>
      </c>
      <c r="Z54" s="227"/>
      <c r="AA54" s="227"/>
      <c r="AB54" s="227"/>
      <c r="AC54" s="227"/>
      <c r="AD54" s="228"/>
      <c r="AE54" s="32">
        <v>1370.449</v>
      </c>
      <c r="AF54" s="40">
        <f t="shared" si="1"/>
        <v>99.83310750761251</v>
      </c>
    </row>
    <row r="55" spans="1:32" ht="32.25" customHeight="1" thickBot="1">
      <c r="A55" s="7"/>
      <c r="B55" s="229" t="s">
        <v>19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10">
        <v>40</v>
      </c>
      <c r="N55" s="9" t="s">
        <v>1</v>
      </c>
      <c r="O55" s="9" t="s">
        <v>1</v>
      </c>
      <c r="P55" s="172">
        <f>P56+P58+P60+P66+P68+P71</f>
        <v>348638.11997000006</v>
      </c>
      <c r="Q55" s="172">
        <f>Q56+Q58+Q60+Q66+Q68+Q71</f>
        <v>340297.76641999994</v>
      </c>
      <c r="R55" s="12">
        <f t="shared" si="0"/>
        <v>97.6077333279798</v>
      </c>
      <c r="S55" s="172">
        <f>S56+S58+S60+S66+S68+S71</f>
        <v>340789.37000000005</v>
      </c>
      <c r="T55" s="231"/>
      <c r="U55" s="231"/>
      <c r="V55" s="231"/>
      <c r="W55" s="231"/>
      <c r="X55" s="231"/>
      <c r="Y55" s="71">
        <v>0</v>
      </c>
      <c r="Z55" s="227"/>
      <c r="AA55" s="227"/>
      <c r="AB55" s="227"/>
      <c r="AC55" s="227"/>
      <c r="AD55" s="228"/>
      <c r="AE55" s="172">
        <f>AE56+AE58+AE60+AE66+AE68+AE71</f>
        <v>328197.626</v>
      </c>
      <c r="AF55" s="40">
        <f t="shared" si="1"/>
        <v>96.30512418858602</v>
      </c>
    </row>
    <row r="56" spans="1:32" ht="16.5" customHeight="1" thickBot="1">
      <c r="A56" s="7"/>
      <c r="B56" s="229" t="s">
        <v>18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30"/>
      <c r="M56" s="10">
        <v>40</v>
      </c>
      <c r="N56" s="9">
        <v>1</v>
      </c>
      <c r="O56" s="9" t="s">
        <v>1</v>
      </c>
      <c r="P56" s="172">
        <f aca="true" t="shared" si="8" ref="P56:Q56">P57</f>
        <v>33.57</v>
      </c>
      <c r="Q56" s="172">
        <f t="shared" si="8"/>
        <v>3.51</v>
      </c>
      <c r="R56" s="12">
        <f t="shared" si="0"/>
        <v>10.455764075067025</v>
      </c>
      <c r="S56" s="172">
        <f>S57</f>
        <v>33.9</v>
      </c>
      <c r="T56" s="231"/>
      <c r="U56" s="231"/>
      <c r="V56" s="231"/>
      <c r="W56" s="231"/>
      <c r="X56" s="231"/>
      <c r="Y56" s="71">
        <v>0</v>
      </c>
      <c r="Z56" s="227"/>
      <c r="AA56" s="227"/>
      <c r="AB56" s="227"/>
      <c r="AC56" s="227"/>
      <c r="AD56" s="228"/>
      <c r="AE56" s="172">
        <f>AE57</f>
        <v>33.12</v>
      </c>
      <c r="AF56" s="40">
        <f t="shared" si="1"/>
        <v>97.69911504424778</v>
      </c>
    </row>
    <row r="57" spans="1:32" ht="16.5" customHeight="1" thickBot="1">
      <c r="A57" s="7"/>
      <c r="B57" s="229" t="s">
        <v>17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30"/>
      <c r="M57" s="10">
        <v>40</v>
      </c>
      <c r="N57" s="9">
        <v>1</v>
      </c>
      <c r="O57" s="9">
        <v>13</v>
      </c>
      <c r="P57" s="162">
        <v>33.57</v>
      </c>
      <c r="Q57" s="212">
        <v>3.51</v>
      </c>
      <c r="R57" s="12">
        <f t="shared" si="0"/>
        <v>10.455764075067025</v>
      </c>
      <c r="S57" s="93">
        <v>33.9</v>
      </c>
      <c r="T57" s="231"/>
      <c r="U57" s="231"/>
      <c r="V57" s="231"/>
      <c r="W57" s="231"/>
      <c r="X57" s="231"/>
      <c r="Y57" s="8">
        <v>0</v>
      </c>
      <c r="Z57" s="227"/>
      <c r="AA57" s="227"/>
      <c r="AB57" s="227"/>
      <c r="AC57" s="227"/>
      <c r="AD57" s="228"/>
      <c r="AE57" s="32">
        <v>33.12</v>
      </c>
      <c r="AF57" s="40">
        <f t="shared" si="1"/>
        <v>97.69911504424778</v>
      </c>
    </row>
    <row r="58" spans="1:32" ht="16.5" customHeight="1" thickBot="1">
      <c r="A58" s="7"/>
      <c r="B58" s="229" t="s">
        <v>16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30"/>
      <c r="M58" s="10">
        <v>40</v>
      </c>
      <c r="N58" s="9">
        <v>4</v>
      </c>
      <c r="O58" s="9" t="s">
        <v>1</v>
      </c>
      <c r="P58" s="172">
        <f>P59</f>
        <v>250</v>
      </c>
      <c r="Q58" s="172">
        <f>Q59</f>
        <v>250</v>
      </c>
      <c r="R58" s="12">
        <f t="shared" si="0"/>
        <v>100</v>
      </c>
      <c r="S58" s="172">
        <v>300</v>
      </c>
      <c r="T58" s="231"/>
      <c r="U58" s="231"/>
      <c r="V58" s="231"/>
      <c r="W58" s="231"/>
      <c r="X58" s="231"/>
      <c r="Y58" s="71">
        <v>0</v>
      </c>
      <c r="Z58" s="227"/>
      <c r="AA58" s="227"/>
      <c r="AB58" s="227"/>
      <c r="AC58" s="227"/>
      <c r="AD58" s="228"/>
      <c r="AE58" s="205">
        <v>300</v>
      </c>
      <c r="AF58" s="40">
        <f t="shared" si="1"/>
        <v>100</v>
      </c>
    </row>
    <row r="59" spans="1:32" ht="16.5" customHeight="1" thickBot="1">
      <c r="A59" s="7"/>
      <c r="B59" s="229" t="s">
        <v>15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30"/>
      <c r="M59" s="10">
        <v>40</v>
      </c>
      <c r="N59" s="9">
        <v>4</v>
      </c>
      <c r="O59" s="9">
        <v>1</v>
      </c>
      <c r="P59" s="163">
        <v>250</v>
      </c>
      <c r="Q59" s="194">
        <v>250</v>
      </c>
      <c r="R59" s="12">
        <f t="shared" si="0"/>
        <v>100</v>
      </c>
      <c r="S59" s="92">
        <v>300</v>
      </c>
      <c r="T59" s="231"/>
      <c r="U59" s="231"/>
      <c r="V59" s="231"/>
      <c r="W59" s="231"/>
      <c r="X59" s="231"/>
      <c r="Y59" s="8">
        <v>0</v>
      </c>
      <c r="Z59" s="227"/>
      <c r="AA59" s="227"/>
      <c r="AB59" s="227"/>
      <c r="AC59" s="227"/>
      <c r="AD59" s="228"/>
      <c r="AE59" s="32">
        <v>300</v>
      </c>
      <c r="AF59" s="40">
        <f t="shared" si="1"/>
        <v>100</v>
      </c>
    </row>
    <row r="60" spans="1:32" ht="16.5" customHeight="1" thickBot="1">
      <c r="A60" s="7"/>
      <c r="B60" s="229" t="s">
        <v>14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30"/>
      <c r="M60" s="10">
        <v>40</v>
      </c>
      <c r="N60" s="9">
        <v>7</v>
      </c>
      <c r="O60" s="9" t="s">
        <v>1</v>
      </c>
      <c r="P60" s="172">
        <f>SUM(P61:P65)</f>
        <v>338332.7219700001</v>
      </c>
      <c r="Q60" s="172">
        <f>SUM(Q61:Q65)</f>
        <v>331436.6928999999</v>
      </c>
      <c r="R60" s="12">
        <f t="shared" si="0"/>
        <v>97.96176112382898</v>
      </c>
      <c r="S60" s="172">
        <f>SUM(S61:S65)</f>
        <v>326795.041</v>
      </c>
      <c r="T60" s="231"/>
      <c r="U60" s="231"/>
      <c r="V60" s="231"/>
      <c r="W60" s="231"/>
      <c r="X60" s="231"/>
      <c r="Y60" s="71">
        <v>0</v>
      </c>
      <c r="Z60" s="227"/>
      <c r="AA60" s="227"/>
      <c r="AB60" s="227"/>
      <c r="AC60" s="227"/>
      <c r="AD60" s="228"/>
      <c r="AE60" s="172">
        <f>SUM(AE61:AE65)</f>
        <v>314413.51200000005</v>
      </c>
      <c r="AF60" s="40">
        <f t="shared" si="1"/>
        <v>96.2112249432818</v>
      </c>
    </row>
    <row r="61" spans="1:32" ht="16.5" customHeight="1" thickBot="1">
      <c r="A61" s="7"/>
      <c r="B61" s="229" t="s">
        <v>13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M61" s="10">
        <v>40</v>
      </c>
      <c r="N61" s="9">
        <v>7</v>
      </c>
      <c r="O61" s="9">
        <v>1</v>
      </c>
      <c r="P61" s="164">
        <v>112055.39159</v>
      </c>
      <c r="Q61" s="195">
        <v>109494.188</v>
      </c>
      <c r="R61" s="12">
        <f t="shared" si="0"/>
        <v>97.71434149338283</v>
      </c>
      <c r="S61" s="91">
        <v>95370.614</v>
      </c>
      <c r="T61" s="231"/>
      <c r="U61" s="231"/>
      <c r="V61" s="231"/>
      <c r="W61" s="231"/>
      <c r="X61" s="231"/>
      <c r="Y61" s="8">
        <v>0</v>
      </c>
      <c r="Z61" s="227"/>
      <c r="AA61" s="227"/>
      <c r="AB61" s="227"/>
      <c r="AC61" s="227"/>
      <c r="AD61" s="228"/>
      <c r="AE61" s="32">
        <v>93934.205</v>
      </c>
      <c r="AF61" s="40">
        <f t="shared" si="1"/>
        <v>98.4938662552807</v>
      </c>
    </row>
    <row r="62" spans="1:32" ht="16.5" customHeight="1" thickBot="1">
      <c r="A62" s="7"/>
      <c r="B62" s="229" t="s">
        <v>12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30"/>
      <c r="M62" s="10">
        <v>40</v>
      </c>
      <c r="N62" s="9">
        <v>7</v>
      </c>
      <c r="O62" s="9">
        <v>2</v>
      </c>
      <c r="P62" s="165">
        <v>165683.423</v>
      </c>
      <c r="Q62" s="196">
        <v>161965.387</v>
      </c>
      <c r="R62" s="12">
        <f t="shared" si="0"/>
        <v>97.75593965124682</v>
      </c>
      <c r="S62" s="90">
        <v>168539.739</v>
      </c>
      <c r="T62" s="231"/>
      <c r="U62" s="231"/>
      <c r="V62" s="231"/>
      <c r="W62" s="231"/>
      <c r="X62" s="231"/>
      <c r="Y62" s="8">
        <v>0</v>
      </c>
      <c r="Z62" s="227"/>
      <c r="AA62" s="227"/>
      <c r="AB62" s="227"/>
      <c r="AC62" s="227"/>
      <c r="AD62" s="228"/>
      <c r="AE62" s="32">
        <v>159334.138</v>
      </c>
      <c r="AF62" s="40">
        <f t="shared" si="1"/>
        <v>94.53802346282262</v>
      </c>
    </row>
    <row r="63" spans="1:32" ht="16.5" customHeight="1" thickBot="1">
      <c r="A63" s="7"/>
      <c r="B63" s="229" t="s">
        <v>11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30"/>
      <c r="M63" s="10">
        <v>40</v>
      </c>
      <c r="N63" s="9">
        <v>7</v>
      </c>
      <c r="O63" s="9">
        <v>3</v>
      </c>
      <c r="P63" s="166">
        <v>44066.102</v>
      </c>
      <c r="Q63" s="197">
        <v>43534.892</v>
      </c>
      <c r="R63" s="12">
        <f t="shared" si="0"/>
        <v>98.79451556663669</v>
      </c>
      <c r="S63" s="89">
        <v>43121.127</v>
      </c>
      <c r="T63" s="231"/>
      <c r="U63" s="231"/>
      <c r="V63" s="231"/>
      <c r="W63" s="231"/>
      <c r="X63" s="231"/>
      <c r="Y63" s="8">
        <v>0</v>
      </c>
      <c r="Z63" s="227"/>
      <c r="AA63" s="227"/>
      <c r="AB63" s="227"/>
      <c r="AC63" s="227"/>
      <c r="AD63" s="228"/>
      <c r="AE63" s="32">
        <v>41417.401</v>
      </c>
      <c r="AF63" s="40">
        <f t="shared" si="1"/>
        <v>96.04897617819682</v>
      </c>
    </row>
    <row r="64" spans="1:32" ht="16.5" customHeight="1" thickBot="1">
      <c r="A64" s="7"/>
      <c r="B64" s="229" t="s">
        <v>10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30"/>
      <c r="M64" s="10">
        <v>40</v>
      </c>
      <c r="N64" s="9">
        <v>7</v>
      </c>
      <c r="O64" s="9">
        <v>7</v>
      </c>
      <c r="P64" s="167">
        <v>1225.66667</v>
      </c>
      <c r="Q64" s="198">
        <v>1210.33167</v>
      </c>
      <c r="R64" s="12">
        <f t="shared" si="0"/>
        <v>98.74884416984268</v>
      </c>
      <c r="S64" s="88">
        <v>1343.145</v>
      </c>
      <c r="T64" s="231"/>
      <c r="U64" s="231"/>
      <c r="V64" s="231"/>
      <c r="W64" s="231"/>
      <c r="X64" s="231"/>
      <c r="Y64" s="8">
        <v>0</v>
      </c>
      <c r="Z64" s="227"/>
      <c r="AA64" s="227"/>
      <c r="AB64" s="227"/>
      <c r="AC64" s="227"/>
      <c r="AD64" s="228"/>
      <c r="AE64" s="32">
        <v>1343.145</v>
      </c>
      <c r="AF64" s="40">
        <f t="shared" si="1"/>
        <v>100</v>
      </c>
    </row>
    <row r="65" spans="1:32" ht="16.5" customHeight="1" thickBot="1">
      <c r="A65" s="7"/>
      <c r="B65" s="229" t="s">
        <v>9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30"/>
      <c r="M65" s="10">
        <v>40</v>
      </c>
      <c r="N65" s="9">
        <v>7</v>
      </c>
      <c r="O65" s="9">
        <v>9</v>
      </c>
      <c r="P65" s="168">
        <v>15302.13871</v>
      </c>
      <c r="Q65" s="199">
        <v>15231.89423</v>
      </c>
      <c r="R65" s="12">
        <f t="shared" si="0"/>
        <v>99.54094991993443</v>
      </c>
      <c r="S65" s="87">
        <v>18420.416</v>
      </c>
      <c r="T65" s="231"/>
      <c r="U65" s="231"/>
      <c r="V65" s="231"/>
      <c r="W65" s="231"/>
      <c r="X65" s="231"/>
      <c r="Y65" s="8">
        <v>0</v>
      </c>
      <c r="Z65" s="227"/>
      <c r="AA65" s="227"/>
      <c r="AB65" s="227"/>
      <c r="AC65" s="227"/>
      <c r="AD65" s="228"/>
      <c r="AE65" s="32">
        <v>18384.623</v>
      </c>
      <c r="AF65" s="40">
        <f t="shared" si="1"/>
        <v>99.8056884274492</v>
      </c>
    </row>
    <row r="66" spans="1:32" ht="16.5" customHeight="1" thickBot="1">
      <c r="A66" s="7"/>
      <c r="B66" s="229" t="s">
        <v>8</v>
      </c>
      <c r="C66" s="229"/>
      <c r="D66" s="229"/>
      <c r="E66" s="229"/>
      <c r="F66" s="229"/>
      <c r="G66" s="229"/>
      <c r="H66" s="229"/>
      <c r="I66" s="229"/>
      <c r="J66" s="229"/>
      <c r="K66" s="229"/>
      <c r="L66" s="230"/>
      <c r="M66" s="10">
        <v>40</v>
      </c>
      <c r="N66" s="9">
        <v>8</v>
      </c>
      <c r="O66" s="9" t="s">
        <v>1</v>
      </c>
      <c r="P66" s="172">
        <f aca="true" t="shared" si="9" ref="P66:Q66">P67</f>
        <v>0</v>
      </c>
      <c r="Q66" s="172">
        <f t="shared" si="9"/>
        <v>0</v>
      </c>
      <c r="R66" s="12">
        <v>0</v>
      </c>
      <c r="S66" s="172">
        <f>S67</f>
        <v>3602.95</v>
      </c>
      <c r="T66" s="231"/>
      <c r="U66" s="231"/>
      <c r="V66" s="231"/>
      <c r="W66" s="231"/>
      <c r="X66" s="231"/>
      <c r="Y66" s="71">
        <v>0</v>
      </c>
      <c r="Z66" s="227"/>
      <c r="AA66" s="227"/>
      <c r="AB66" s="227"/>
      <c r="AC66" s="227"/>
      <c r="AD66" s="228"/>
      <c r="AE66" s="172">
        <f>AE67</f>
        <v>3602.948</v>
      </c>
      <c r="AF66" s="40">
        <f t="shared" si="1"/>
        <v>99.99994448993186</v>
      </c>
    </row>
    <row r="67" spans="1:32" ht="16.5" customHeight="1" thickBot="1">
      <c r="A67" s="7"/>
      <c r="B67" s="229" t="s">
        <v>7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30"/>
      <c r="M67" s="10">
        <v>40</v>
      </c>
      <c r="N67" s="9">
        <v>8</v>
      </c>
      <c r="O67" s="9">
        <v>1</v>
      </c>
      <c r="P67" s="169">
        <v>0</v>
      </c>
      <c r="Q67" s="9">
        <v>0</v>
      </c>
      <c r="R67" s="12">
        <v>0</v>
      </c>
      <c r="S67" s="86">
        <v>3602.95</v>
      </c>
      <c r="T67" s="231"/>
      <c r="U67" s="231"/>
      <c r="V67" s="231"/>
      <c r="W67" s="231"/>
      <c r="X67" s="231"/>
      <c r="Y67" s="8">
        <v>0</v>
      </c>
      <c r="Z67" s="227"/>
      <c r="AA67" s="227"/>
      <c r="AB67" s="227"/>
      <c r="AC67" s="227"/>
      <c r="AD67" s="228"/>
      <c r="AE67" s="32">
        <v>3602.948</v>
      </c>
      <c r="AF67" s="40">
        <f t="shared" si="1"/>
        <v>99.99994448993186</v>
      </c>
    </row>
    <row r="68" spans="1:32" ht="16.5" customHeight="1" thickBot="1">
      <c r="A68" s="7"/>
      <c r="B68" s="229" t="s">
        <v>6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30"/>
      <c r="M68" s="10">
        <v>40</v>
      </c>
      <c r="N68" s="9">
        <v>10</v>
      </c>
      <c r="O68" s="9" t="s">
        <v>1</v>
      </c>
      <c r="P68" s="172">
        <f>SUM(P69:P70)</f>
        <v>9707.978</v>
      </c>
      <c r="Q68" s="172">
        <f>SUM(Q69:Q70)</f>
        <v>8477.97852</v>
      </c>
      <c r="R68" s="12">
        <f t="shared" si="0"/>
        <v>87.33001372685436</v>
      </c>
      <c r="S68" s="172">
        <f>SUM(S69:S70)</f>
        <v>9648.029</v>
      </c>
      <c r="T68" s="231"/>
      <c r="U68" s="231"/>
      <c r="V68" s="231"/>
      <c r="W68" s="231"/>
      <c r="X68" s="231"/>
      <c r="Y68" s="71">
        <v>0</v>
      </c>
      <c r="Z68" s="227"/>
      <c r="AA68" s="227"/>
      <c r="AB68" s="227"/>
      <c r="AC68" s="227"/>
      <c r="AD68" s="228"/>
      <c r="AE68" s="172">
        <f>SUM(AE69:AE70)</f>
        <v>9457.637999999999</v>
      </c>
      <c r="AF68" s="40">
        <f t="shared" si="1"/>
        <v>98.02663321181973</v>
      </c>
    </row>
    <row r="69" spans="1:32" ht="16.5" customHeight="1" thickBot="1">
      <c r="A69" s="7"/>
      <c r="B69" s="229" t="s">
        <v>5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30"/>
      <c r="M69" s="10">
        <v>40</v>
      </c>
      <c r="N69" s="9">
        <v>10</v>
      </c>
      <c r="O69" s="9">
        <v>3</v>
      </c>
      <c r="P69" s="170">
        <v>5052.2</v>
      </c>
      <c r="Q69" s="200">
        <v>4974.54611</v>
      </c>
      <c r="R69" s="12">
        <f t="shared" si="0"/>
        <v>98.46296880566882</v>
      </c>
      <c r="S69" s="85">
        <v>6296.029</v>
      </c>
      <c r="T69" s="231"/>
      <c r="U69" s="231"/>
      <c r="V69" s="231"/>
      <c r="W69" s="231"/>
      <c r="X69" s="231"/>
      <c r="Y69" s="8">
        <v>0</v>
      </c>
      <c r="Z69" s="227"/>
      <c r="AA69" s="227"/>
      <c r="AB69" s="227"/>
      <c r="AC69" s="227"/>
      <c r="AD69" s="228"/>
      <c r="AE69" s="32">
        <v>6110.208</v>
      </c>
      <c r="AF69" s="40">
        <f t="shared" si="1"/>
        <v>97.04859999850697</v>
      </c>
    </row>
    <row r="70" spans="1:32" ht="16.5" customHeight="1" thickBot="1">
      <c r="A70" s="7"/>
      <c r="B70" s="229" t="s">
        <v>4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30"/>
      <c r="M70" s="10">
        <v>40</v>
      </c>
      <c r="N70" s="9">
        <v>10</v>
      </c>
      <c r="O70" s="9">
        <v>4</v>
      </c>
      <c r="P70" s="171">
        <v>4655.778</v>
      </c>
      <c r="Q70" s="201">
        <v>3503.43241</v>
      </c>
      <c r="R70" s="12">
        <f t="shared" si="0"/>
        <v>75.24912936140855</v>
      </c>
      <c r="S70" s="84">
        <v>3352</v>
      </c>
      <c r="T70" s="231"/>
      <c r="U70" s="231"/>
      <c r="V70" s="231"/>
      <c r="W70" s="231"/>
      <c r="X70" s="231"/>
      <c r="Y70" s="8">
        <v>0</v>
      </c>
      <c r="Z70" s="227"/>
      <c r="AA70" s="227"/>
      <c r="AB70" s="227"/>
      <c r="AC70" s="227"/>
      <c r="AD70" s="228"/>
      <c r="AE70" s="32">
        <v>3347.43</v>
      </c>
      <c r="AF70" s="40">
        <f t="shared" si="1"/>
        <v>99.86366348448688</v>
      </c>
    </row>
    <row r="71" spans="1:32" ht="16.5" customHeight="1" thickBot="1">
      <c r="A71" s="7"/>
      <c r="B71" s="229" t="s">
        <v>3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30"/>
      <c r="M71" s="10">
        <v>40</v>
      </c>
      <c r="N71" s="9">
        <v>11</v>
      </c>
      <c r="O71" s="9" t="s">
        <v>1</v>
      </c>
      <c r="P71" s="172">
        <f aca="true" t="shared" si="10" ref="P71:Q71">P72</f>
        <v>313.85</v>
      </c>
      <c r="Q71" s="172">
        <f t="shared" si="10"/>
        <v>129.585</v>
      </c>
      <c r="R71" s="12">
        <f t="shared" si="0"/>
        <v>41.28883224470288</v>
      </c>
      <c r="S71" s="172">
        <f>S72</f>
        <v>409.45</v>
      </c>
      <c r="T71" s="231"/>
      <c r="U71" s="231"/>
      <c r="V71" s="231"/>
      <c r="W71" s="231"/>
      <c r="X71" s="231"/>
      <c r="Y71" s="71">
        <v>0</v>
      </c>
      <c r="Z71" s="227"/>
      <c r="AA71" s="227"/>
      <c r="AB71" s="227"/>
      <c r="AC71" s="227"/>
      <c r="AD71" s="228"/>
      <c r="AE71" s="172">
        <f>AE72</f>
        <v>390.408</v>
      </c>
      <c r="AF71" s="40">
        <f t="shared" si="1"/>
        <v>95.34937110758335</v>
      </c>
    </row>
    <row r="72" spans="1:32" ht="16.5" customHeight="1" thickBot="1">
      <c r="A72" s="7"/>
      <c r="B72" s="244" t="s">
        <v>2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5"/>
      <c r="M72" s="56">
        <v>40</v>
      </c>
      <c r="N72" s="57">
        <v>11</v>
      </c>
      <c r="O72" s="57">
        <v>1</v>
      </c>
      <c r="P72" s="172">
        <v>313.85</v>
      </c>
      <c r="Q72" s="202">
        <v>129.585</v>
      </c>
      <c r="R72" s="12">
        <f t="shared" si="0"/>
        <v>41.28883224470288</v>
      </c>
      <c r="S72" s="83">
        <v>409.45</v>
      </c>
      <c r="T72" s="246"/>
      <c r="U72" s="246"/>
      <c r="V72" s="246"/>
      <c r="W72" s="246"/>
      <c r="X72" s="246"/>
      <c r="Y72" s="63">
        <v>0</v>
      </c>
      <c r="Z72" s="247"/>
      <c r="AA72" s="247"/>
      <c r="AB72" s="247"/>
      <c r="AC72" s="247"/>
      <c r="AD72" s="248"/>
      <c r="AE72" s="64">
        <v>390.408</v>
      </c>
      <c r="AF72" s="40">
        <f t="shared" si="1"/>
        <v>95.34937110758335</v>
      </c>
    </row>
    <row r="73" spans="1:32" ht="14.25" customHeight="1" thickBot="1">
      <c r="A73" s="6"/>
      <c r="B73" s="58" t="s">
        <v>65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 t="s">
        <v>1</v>
      </c>
      <c r="O73" s="62" t="s">
        <v>1</v>
      </c>
      <c r="P73" s="209">
        <f>P55+P52+P8+P48</f>
        <v>493868.68731000007</v>
      </c>
      <c r="Q73" s="209">
        <f>Q55+Q52+Q8+Q48</f>
        <v>478233.15867</v>
      </c>
      <c r="R73" s="120">
        <f aca="true" t="shared" si="11" ref="R73">Q73*100/P73</f>
        <v>96.83407167901987</v>
      </c>
      <c r="S73" s="209">
        <f>S55+S52+S8</f>
        <v>497390.65100000007</v>
      </c>
      <c r="T73" s="75"/>
      <c r="U73" s="65"/>
      <c r="V73" s="65"/>
      <c r="W73" s="65"/>
      <c r="X73" s="65"/>
      <c r="Y73" s="65">
        <v>0</v>
      </c>
      <c r="Z73" s="65"/>
      <c r="AA73" s="65"/>
      <c r="AB73" s="66"/>
      <c r="AC73" s="65"/>
      <c r="AD73" s="65"/>
      <c r="AE73" s="119">
        <f>AE55+AE52+AE8</f>
        <v>461161.847</v>
      </c>
      <c r="AF73" s="120">
        <f t="shared" si="1"/>
        <v>92.71622739045009</v>
      </c>
    </row>
    <row r="74" spans="1:32" ht="11.25" customHeight="1">
      <c r="A74" s="5" t="s"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>
        <v>0</v>
      </c>
      <c r="V74" s="4">
        <v>0</v>
      </c>
      <c r="W74" s="4">
        <v>0</v>
      </c>
      <c r="X74" s="4">
        <v>0</v>
      </c>
      <c r="Y74" s="3">
        <v>0</v>
      </c>
      <c r="Z74" s="3"/>
      <c r="AA74" s="3"/>
      <c r="AB74" s="1"/>
      <c r="AC74" s="3"/>
      <c r="AD74" s="3"/>
      <c r="AE74" s="1"/>
      <c r="AF74" s="1"/>
    </row>
    <row r="75" spans="1:3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10"/>
      <c r="Q75" s="203"/>
      <c r="R75" s="1"/>
      <c r="S75" s="6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8" spans="16:17" ht="12.75">
      <c r="P78" s="211"/>
      <c r="Q78" s="211"/>
    </row>
  </sheetData>
  <mergeCells count="166">
    <mergeCell ref="B54:L54"/>
    <mergeCell ref="Z23:AD23"/>
    <mergeCell ref="B41:L41"/>
    <mergeCell ref="T41:X41"/>
    <mergeCell ref="Z41:AD41"/>
    <mergeCell ref="T54:X54"/>
    <mergeCell ref="Z54:AD54"/>
    <mergeCell ref="B68:L68"/>
    <mergeCell ref="T68:X68"/>
    <mergeCell ref="Z68:AD68"/>
    <mergeCell ref="B67:L67"/>
    <mergeCell ref="T67:X67"/>
    <mergeCell ref="Z67:AD67"/>
    <mergeCell ref="B56:L56"/>
    <mergeCell ref="T56:X56"/>
    <mergeCell ref="Z56:AD56"/>
    <mergeCell ref="T34:X34"/>
    <mergeCell ref="Z34:AD34"/>
    <mergeCell ref="B36:L36"/>
    <mergeCell ref="T36:X36"/>
    <mergeCell ref="Z36:AD36"/>
    <mergeCell ref="B43:L43"/>
    <mergeCell ref="T43:X43"/>
    <mergeCell ref="Z43:AD43"/>
    <mergeCell ref="B72:L72"/>
    <mergeCell ref="T72:X72"/>
    <mergeCell ref="Z72:AD72"/>
    <mergeCell ref="B57:L57"/>
    <mergeCell ref="T57:X57"/>
    <mergeCell ref="Z57:AD57"/>
    <mergeCell ref="B59:L59"/>
    <mergeCell ref="T59:X59"/>
    <mergeCell ref="Z59:AD59"/>
    <mergeCell ref="B63:L63"/>
    <mergeCell ref="B61:L61"/>
    <mergeCell ref="T61:X61"/>
    <mergeCell ref="Z61:AD61"/>
    <mergeCell ref="T63:X63"/>
    <mergeCell ref="Z63:AD63"/>
    <mergeCell ref="B64:L64"/>
    <mergeCell ref="T64:X64"/>
    <mergeCell ref="Z64:AD64"/>
    <mergeCell ref="B65:L65"/>
    <mergeCell ref="T65:X65"/>
    <mergeCell ref="Z65:AD65"/>
    <mergeCell ref="B71:L71"/>
    <mergeCell ref="T71:X71"/>
    <mergeCell ref="Z71:AD71"/>
    <mergeCell ref="B70:L70"/>
    <mergeCell ref="T70:X70"/>
    <mergeCell ref="Z70:AD70"/>
    <mergeCell ref="B58:L58"/>
    <mergeCell ref="T58:X58"/>
    <mergeCell ref="Z58:AD58"/>
    <mergeCell ref="B60:L60"/>
    <mergeCell ref="T60:X60"/>
    <mergeCell ref="Z60:AD60"/>
    <mergeCell ref="B66:L66"/>
    <mergeCell ref="T66:X66"/>
    <mergeCell ref="Z66:AD66"/>
    <mergeCell ref="B62:L62"/>
    <mergeCell ref="T62:X62"/>
    <mergeCell ref="Z62:AD62"/>
    <mergeCell ref="B69:L69"/>
    <mergeCell ref="T69:X69"/>
    <mergeCell ref="Z69:AD69"/>
    <mergeCell ref="B21:L21"/>
    <mergeCell ref="T21:X21"/>
    <mergeCell ref="Z21:AD21"/>
    <mergeCell ref="B45:L45"/>
    <mergeCell ref="T45:X45"/>
    <mergeCell ref="Z45:AD45"/>
    <mergeCell ref="B37:L37"/>
    <mergeCell ref="T37:X37"/>
    <mergeCell ref="Z37:AD37"/>
    <mergeCell ref="T23:X23"/>
    <mergeCell ref="T25:X25"/>
    <mergeCell ref="Z25:AD25"/>
    <mergeCell ref="B26:L26"/>
    <mergeCell ref="T26:X26"/>
    <mergeCell ref="Z26:AD26"/>
    <mergeCell ref="B28:L28"/>
    <mergeCell ref="T28:X28"/>
    <mergeCell ref="T27:X27"/>
    <mergeCell ref="Z27:AD27"/>
    <mergeCell ref="B24:L24"/>
    <mergeCell ref="T24:X24"/>
    <mergeCell ref="Z24:AD24"/>
    <mergeCell ref="B25:L25"/>
    <mergeCell ref="T40:X40"/>
    <mergeCell ref="Z40:AD40"/>
    <mergeCell ref="B42:L42"/>
    <mergeCell ref="T42:X42"/>
    <mergeCell ref="Z42:AD42"/>
    <mergeCell ref="B44:L44"/>
    <mergeCell ref="T44:X44"/>
    <mergeCell ref="Z44:AD44"/>
    <mergeCell ref="B53:L53"/>
    <mergeCell ref="T53:X53"/>
    <mergeCell ref="Z53:AD53"/>
    <mergeCell ref="B47:L47"/>
    <mergeCell ref="T47:X47"/>
    <mergeCell ref="Z47:AD47"/>
    <mergeCell ref="B48:L48"/>
    <mergeCell ref="B49:L49"/>
    <mergeCell ref="B50:L50"/>
    <mergeCell ref="T33:X33"/>
    <mergeCell ref="Z33:AD33"/>
    <mergeCell ref="B30:L30"/>
    <mergeCell ref="T30:X30"/>
    <mergeCell ref="Z30:AD30"/>
    <mergeCell ref="Z28:AD28"/>
    <mergeCell ref="B29:L29"/>
    <mergeCell ref="T29:X29"/>
    <mergeCell ref="Z29:AD29"/>
    <mergeCell ref="Z55:AD55"/>
    <mergeCell ref="B9:L9"/>
    <mergeCell ref="T9:X9"/>
    <mergeCell ref="Z9:AD9"/>
    <mergeCell ref="B51:L51"/>
    <mergeCell ref="B8:L8"/>
    <mergeCell ref="T8:X8"/>
    <mergeCell ref="Z8:AD8"/>
    <mergeCell ref="B52:L52"/>
    <mergeCell ref="T52:X52"/>
    <mergeCell ref="Z52:AD52"/>
    <mergeCell ref="B55:L55"/>
    <mergeCell ref="T55:X55"/>
    <mergeCell ref="B14:L14"/>
    <mergeCell ref="T14:X14"/>
    <mergeCell ref="Z14:AD14"/>
    <mergeCell ref="B18:L18"/>
    <mergeCell ref="T18:X18"/>
    <mergeCell ref="Z18:AD18"/>
    <mergeCell ref="B15:L15"/>
    <mergeCell ref="T15:X15"/>
    <mergeCell ref="B46:L46"/>
    <mergeCell ref="B19:L19"/>
    <mergeCell ref="B20:L20"/>
    <mergeCell ref="B22:L22"/>
    <mergeCell ref="B31:L31"/>
    <mergeCell ref="B32:L32"/>
    <mergeCell ref="B35:L35"/>
    <mergeCell ref="B38:L38"/>
    <mergeCell ref="B39:L39"/>
    <mergeCell ref="B27:L27"/>
    <mergeCell ref="B40:L40"/>
    <mergeCell ref="B34:L34"/>
    <mergeCell ref="B33:L33"/>
    <mergeCell ref="B23:L23"/>
    <mergeCell ref="M5:O5"/>
    <mergeCell ref="P5:R5"/>
    <mergeCell ref="S5:AF5"/>
    <mergeCell ref="L2:AG2"/>
    <mergeCell ref="M3:AE3"/>
    <mergeCell ref="B16:L16"/>
    <mergeCell ref="B17:L17"/>
    <mergeCell ref="B11:L11"/>
    <mergeCell ref="B12:L12"/>
    <mergeCell ref="Z15:AD15"/>
    <mergeCell ref="B10:L10"/>
    <mergeCell ref="T10:X10"/>
    <mergeCell ref="Z10:AD10"/>
    <mergeCell ref="B13:L13"/>
    <mergeCell ref="T13:X13"/>
    <mergeCell ref="Z13:AD1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2021-10-07T12:49:56Z</cp:lastPrinted>
  <dcterms:created xsi:type="dcterms:W3CDTF">2021-10-07T12:22:41Z</dcterms:created>
  <dcterms:modified xsi:type="dcterms:W3CDTF">2022-02-16T13:50:35Z</dcterms:modified>
  <cp:category/>
  <cp:version/>
  <cp:contentType/>
  <cp:contentStatus/>
</cp:coreProperties>
</file>