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345" windowWidth="15120" windowHeight="7770" activeTab="2"/>
  </bookViews>
  <sheets>
    <sheet name="Приложение 3" sheetId="1" r:id="rId1"/>
    <sheet name="Приложение 4" sheetId="4" r:id="rId2"/>
    <sheet name="Приложение 5" sheetId="5" r:id="rId3"/>
  </sheets>
  <calcPr calcId="145621"/>
</workbook>
</file>

<file path=xl/calcChain.xml><?xml version="1.0" encoding="utf-8"?>
<calcChain xmlns="http://schemas.openxmlformats.org/spreadsheetml/2006/main">
  <c r="K18" i="1" l="1"/>
  <c r="L18" i="1"/>
  <c r="M135" i="1"/>
  <c r="J134" i="1"/>
  <c r="J130" i="1" s="1"/>
  <c r="M133" i="1"/>
  <c r="J132" i="1"/>
  <c r="M132" i="1" s="1"/>
  <c r="M131" i="1"/>
  <c r="L130" i="1"/>
  <c r="K130" i="1"/>
  <c r="I130" i="1"/>
  <c r="H130" i="1"/>
  <c r="M129" i="1"/>
  <c r="J128" i="1"/>
  <c r="M128" i="1" s="1"/>
  <c r="M127" i="1"/>
  <c r="J126" i="1"/>
  <c r="M126" i="1" s="1"/>
  <c r="M125" i="1"/>
  <c r="L124" i="1"/>
  <c r="K124" i="1"/>
  <c r="I124" i="1"/>
  <c r="H124" i="1"/>
  <c r="M123" i="1"/>
  <c r="J122" i="1"/>
  <c r="M122" i="1" s="1"/>
  <c r="M121" i="1"/>
  <c r="J120" i="1"/>
  <c r="M120" i="1" s="1"/>
  <c r="M119" i="1"/>
  <c r="L118" i="1"/>
  <c r="K118" i="1"/>
  <c r="I118" i="1"/>
  <c r="H118" i="1"/>
  <c r="H12" i="4"/>
  <c r="I12" i="4"/>
  <c r="G14" i="4"/>
  <c r="H14" i="4"/>
  <c r="I14" i="4"/>
  <c r="H13" i="4"/>
  <c r="I13" i="4"/>
  <c r="J90" i="4"/>
  <c r="G89" i="4"/>
  <c r="G88" i="4"/>
  <c r="J88" i="4" s="1"/>
  <c r="I87" i="4"/>
  <c r="H87" i="4"/>
  <c r="F87" i="4"/>
  <c r="E87" i="4"/>
  <c r="J86" i="4"/>
  <c r="G85" i="4"/>
  <c r="G84" i="4"/>
  <c r="J84" i="4" s="1"/>
  <c r="I83" i="4"/>
  <c r="H83" i="4"/>
  <c r="F83" i="4"/>
  <c r="E83" i="4"/>
  <c r="J82" i="4"/>
  <c r="G81" i="4"/>
  <c r="J81" i="4" s="1"/>
  <c r="J80" i="4"/>
  <c r="I79" i="4"/>
  <c r="H79" i="4"/>
  <c r="F79" i="4"/>
  <c r="E79" i="4"/>
  <c r="N10" i="5"/>
  <c r="P10" i="5"/>
  <c r="O10" i="5"/>
  <c r="M134" i="1" l="1"/>
  <c r="M130" i="1"/>
  <c r="M118" i="1"/>
  <c r="J124" i="1"/>
  <c r="M124" i="1"/>
  <c r="J118" i="1"/>
  <c r="G87" i="4"/>
  <c r="J79" i="4"/>
  <c r="J89" i="4"/>
  <c r="J87" i="4" s="1"/>
  <c r="G83" i="4"/>
  <c r="J85" i="4"/>
  <c r="J83" i="4" s="1"/>
  <c r="G79" i="4"/>
  <c r="J102" i="1" l="1"/>
  <c r="J100" i="1"/>
  <c r="J96" i="1"/>
  <c r="J94" i="1"/>
  <c r="J90" i="1"/>
  <c r="J88" i="1"/>
  <c r="J84" i="1"/>
  <c r="J82" i="1"/>
  <c r="J78" i="1"/>
  <c r="J76" i="1"/>
  <c r="J72" i="1"/>
  <c r="J70" i="1"/>
  <c r="J66" i="1"/>
  <c r="J64" i="1"/>
  <c r="J60" i="1"/>
  <c r="J58" i="1"/>
  <c r="J42" i="1"/>
  <c r="J40" i="1"/>
  <c r="J54" i="1" l="1"/>
  <c r="J52" i="1"/>
  <c r="J48" i="1"/>
  <c r="J46" i="1"/>
  <c r="J34" i="1"/>
  <c r="J16" i="1" s="1"/>
  <c r="J36" i="1"/>
  <c r="J18" i="1" l="1"/>
  <c r="G69" i="4"/>
  <c r="G68" i="4"/>
  <c r="G65" i="4"/>
  <c r="G64" i="4"/>
  <c r="G61" i="4"/>
  <c r="G60" i="4"/>
  <c r="G57" i="4"/>
  <c r="G56" i="4"/>
  <c r="G53" i="4"/>
  <c r="G52" i="4"/>
  <c r="G48" i="4"/>
  <c r="G49" i="4"/>
  <c r="G45" i="4"/>
  <c r="G44" i="4"/>
  <c r="G41" i="4"/>
  <c r="G40" i="4"/>
  <c r="G37" i="4"/>
  <c r="G36" i="4"/>
  <c r="G33" i="4"/>
  <c r="G32" i="4"/>
  <c r="G29" i="4"/>
  <c r="G28" i="4"/>
  <c r="G25" i="4"/>
  <c r="G24" i="4"/>
  <c r="G21" i="4"/>
  <c r="G20" i="4"/>
  <c r="G17" i="4"/>
  <c r="G16" i="4"/>
  <c r="G12" i="4" l="1"/>
  <c r="G13" i="4"/>
  <c r="J23" i="1"/>
  <c r="J12" i="1" l="1"/>
  <c r="J10" i="1" l="1"/>
  <c r="M107" i="1"/>
  <c r="M109" i="1"/>
  <c r="M116" i="1"/>
  <c r="M115" i="1"/>
  <c r="M114" i="1"/>
  <c r="M112" i="1"/>
  <c r="L111" i="1"/>
  <c r="K111" i="1"/>
  <c r="J111" i="1"/>
  <c r="I111" i="1"/>
  <c r="H111" i="1"/>
  <c r="M110" i="1"/>
  <c r="M108" i="1"/>
  <c r="M106" i="1"/>
  <c r="L105" i="1"/>
  <c r="K105" i="1"/>
  <c r="J105" i="1"/>
  <c r="I105" i="1"/>
  <c r="H105" i="1"/>
  <c r="M103" i="1"/>
  <c r="M102" i="1"/>
  <c r="M101" i="1"/>
  <c r="M100" i="1"/>
  <c r="M99" i="1"/>
  <c r="L98" i="1"/>
  <c r="K98" i="1"/>
  <c r="J98" i="1"/>
  <c r="I98" i="1"/>
  <c r="H98" i="1"/>
  <c r="M97" i="1"/>
  <c r="M96" i="1"/>
  <c r="M95" i="1"/>
  <c r="M94" i="1"/>
  <c r="M93" i="1"/>
  <c r="L92" i="1"/>
  <c r="K92" i="1"/>
  <c r="J92" i="1"/>
  <c r="I92" i="1"/>
  <c r="H92" i="1"/>
  <c r="M91" i="1"/>
  <c r="M90" i="1"/>
  <c r="M89" i="1"/>
  <c r="M88" i="1"/>
  <c r="M87" i="1"/>
  <c r="L86" i="1"/>
  <c r="K86" i="1"/>
  <c r="J86" i="1"/>
  <c r="I86" i="1"/>
  <c r="H86" i="1"/>
  <c r="M85" i="1"/>
  <c r="M84" i="1"/>
  <c r="M83" i="1"/>
  <c r="M82" i="1"/>
  <c r="M81" i="1"/>
  <c r="L80" i="1"/>
  <c r="K80" i="1"/>
  <c r="J80" i="1"/>
  <c r="I80" i="1"/>
  <c r="H80" i="1"/>
  <c r="M79" i="1"/>
  <c r="M78" i="1"/>
  <c r="M77" i="1"/>
  <c r="M76" i="1"/>
  <c r="M75" i="1"/>
  <c r="L74" i="1"/>
  <c r="K74" i="1"/>
  <c r="J74" i="1"/>
  <c r="I74" i="1"/>
  <c r="H74" i="1"/>
  <c r="M73" i="1"/>
  <c r="M72" i="1"/>
  <c r="M71" i="1"/>
  <c r="M70" i="1"/>
  <c r="M69" i="1"/>
  <c r="L68" i="1"/>
  <c r="K68" i="1"/>
  <c r="J68" i="1"/>
  <c r="I68" i="1"/>
  <c r="H68" i="1"/>
  <c r="M67" i="1"/>
  <c r="M66" i="1"/>
  <c r="M65" i="1"/>
  <c r="M64" i="1"/>
  <c r="M63" i="1"/>
  <c r="L62" i="1"/>
  <c r="K62" i="1"/>
  <c r="J62" i="1"/>
  <c r="I62" i="1"/>
  <c r="H62" i="1"/>
  <c r="M61" i="1"/>
  <c r="M60" i="1"/>
  <c r="M59" i="1"/>
  <c r="M58" i="1"/>
  <c r="M57" i="1"/>
  <c r="L56" i="1"/>
  <c r="K56" i="1"/>
  <c r="J56" i="1"/>
  <c r="I56" i="1"/>
  <c r="H56" i="1"/>
  <c r="M55" i="1"/>
  <c r="M54" i="1"/>
  <c r="M53" i="1"/>
  <c r="M52" i="1"/>
  <c r="M51" i="1"/>
  <c r="L50" i="1"/>
  <c r="K50" i="1"/>
  <c r="J50" i="1"/>
  <c r="I50" i="1"/>
  <c r="H50" i="1"/>
  <c r="M49" i="1"/>
  <c r="M48" i="1"/>
  <c r="M47" i="1"/>
  <c r="M46" i="1"/>
  <c r="M45" i="1"/>
  <c r="L44" i="1"/>
  <c r="K44" i="1"/>
  <c r="J44" i="1"/>
  <c r="I44" i="1"/>
  <c r="H44" i="1"/>
  <c r="M43" i="1"/>
  <c r="M42" i="1"/>
  <c r="M41" i="1"/>
  <c r="M40" i="1"/>
  <c r="M39" i="1"/>
  <c r="L38" i="1"/>
  <c r="K38" i="1"/>
  <c r="J38" i="1"/>
  <c r="I38" i="1"/>
  <c r="H38" i="1"/>
  <c r="M37" i="1"/>
  <c r="M36" i="1"/>
  <c r="M35" i="1"/>
  <c r="M34" i="1"/>
  <c r="M33" i="1"/>
  <c r="L32" i="1"/>
  <c r="K32" i="1"/>
  <c r="J32" i="1"/>
  <c r="I32" i="1"/>
  <c r="H32" i="1"/>
  <c r="M30" i="1"/>
  <c r="M29" i="1"/>
  <c r="M28" i="1"/>
  <c r="M27" i="1"/>
  <c r="L26" i="1"/>
  <c r="K26" i="1"/>
  <c r="J26" i="1"/>
  <c r="I26" i="1"/>
  <c r="H26" i="1"/>
  <c r="M25" i="1"/>
  <c r="M24" i="1"/>
  <c r="M23" i="1"/>
  <c r="M22" i="1"/>
  <c r="M21" i="1"/>
  <c r="L20" i="1"/>
  <c r="K20" i="1"/>
  <c r="J20" i="1"/>
  <c r="I20" i="1"/>
  <c r="H20" i="1"/>
  <c r="M19" i="1"/>
  <c r="I18" i="1"/>
  <c r="H18" i="1"/>
  <c r="I17" i="1"/>
  <c r="I11" i="1" s="1"/>
  <c r="H17" i="1"/>
  <c r="L16" i="1"/>
  <c r="K16" i="1"/>
  <c r="I16" i="1"/>
  <c r="I10" i="1" s="1"/>
  <c r="H16" i="1"/>
  <c r="L15" i="1"/>
  <c r="K15" i="1"/>
  <c r="J15" i="1"/>
  <c r="I15" i="1"/>
  <c r="H15" i="1"/>
  <c r="L13" i="1"/>
  <c r="K13" i="1"/>
  <c r="J13" i="1"/>
  <c r="I13" i="1"/>
  <c r="H13" i="1"/>
  <c r="L12" i="1"/>
  <c r="K12" i="1"/>
  <c r="H12" i="1"/>
  <c r="L11" i="1"/>
  <c r="K11" i="1"/>
  <c r="J11" i="1"/>
  <c r="L10" i="1"/>
  <c r="K10" i="1"/>
  <c r="H10" i="1"/>
  <c r="L9" i="1"/>
  <c r="K9" i="1"/>
  <c r="J9" i="1"/>
  <c r="I9" i="1"/>
  <c r="J78" i="4"/>
  <c r="J77" i="4"/>
  <c r="J76" i="4"/>
  <c r="J75" i="4" s="1"/>
  <c r="I75" i="4"/>
  <c r="H75" i="4"/>
  <c r="G75" i="4"/>
  <c r="F75" i="4"/>
  <c r="E75" i="4"/>
  <c r="J74" i="4"/>
  <c r="J73" i="4"/>
  <c r="J72" i="4"/>
  <c r="I71" i="4"/>
  <c r="H71" i="4"/>
  <c r="G71" i="4"/>
  <c r="F71" i="4"/>
  <c r="E71" i="4"/>
  <c r="J70" i="4"/>
  <c r="J69" i="4"/>
  <c r="J68" i="4"/>
  <c r="I67" i="4"/>
  <c r="H67" i="4"/>
  <c r="G67" i="4"/>
  <c r="F67" i="4"/>
  <c r="E67" i="4"/>
  <c r="J66" i="4"/>
  <c r="J65" i="4"/>
  <c r="J64" i="4"/>
  <c r="I63" i="4"/>
  <c r="H63" i="4"/>
  <c r="G63" i="4"/>
  <c r="F63" i="4"/>
  <c r="E63" i="4"/>
  <c r="J62" i="4"/>
  <c r="J61" i="4"/>
  <c r="J60" i="4"/>
  <c r="I59" i="4"/>
  <c r="H59" i="4"/>
  <c r="G59" i="4"/>
  <c r="F59" i="4"/>
  <c r="E59" i="4"/>
  <c r="J58" i="4"/>
  <c r="J57" i="4"/>
  <c r="J56" i="4"/>
  <c r="I55" i="4"/>
  <c r="H55" i="4"/>
  <c r="G55" i="4"/>
  <c r="F55" i="4"/>
  <c r="E55" i="4"/>
  <c r="J54" i="4"/>
  <c r="J53" i="4"/>
  <c r="J52" i="4"/>
  <c r="I51" i="4"/>
  <c r="H51" i="4"/>
  <c r="G51" i="4"/>
  <c r="F51" i="4"/>
  <c r="E51" i="4"/>
  <c r="J50" i="4"/>
  <c r="J49" i="4"/>
  <c r="J48" i="4"/>
  <c r="I47" i="4"/>
  <c r="H47" i="4"/>
  <c r="G47" i="4"/>
  <c r="F47" i="4"/>
  <c r="E47" i="4"/>
  <c r="J46" i="4"/>
  <c r="J45" i="4"/>
  <c r="J44" i="4"/>
  <c r="I43" i="4"/>
  <c r="H43" i="4"/>
  <c r="G43" i="4"/>
  <c r="F43" i="4"/>
  <c r="E43" i="4"/>
  <c r="J42" i="4"/>
  <c r="J41" i="4"/>
  <c r="J40" i="4"/>
  <c r="I39" i="4"/>
  <c r="H39" i="4"/>
  <c r="G39" i="4"/>
  <c r="F39" i="4"/>
  <c r="E39" i="4"/>
  <c r="J38" i="4"/>
  <c r="J37" i="4"/>
  <c r="J36" i="4"/>
  <c r="I35" i="4"/>
  <c r="H35" i="4"/>
  <c r="G35" i="4"/>
  <c r="F35" i="4"/>
  <c r="E35" i="4"/>
  <c r="J34" i="4"/>
  <c r="J33" i="4"/>
  <c r="J32" i="4"/>
  <c r="I31" i="4"/>
  <c r="H31" i="4"/>
  <c r="G31" i="4"/>
  <c r="F31" i="4"/>
  <c r="E31" i="4"/>
  <c r="J30" i="4"/>
  <c r="J29" i="4"/>
  <c r="J28" i="4"/>
  <c r="I27" i="4"/>
  <c r="H27" i="4"/>
  <c r="G27" i="4"/>
  <c r="F27" i="4"/>
  <c r="E27" i="4"/>
  <c r="J26" i="4"/>
  <c r="J25" i="4"/>
  <c r="J24" i="4"/>
  <c r="I23" i="4"/>
  <c r="H23" i="4"/>
  <c r="G23" i="4"/>
  <c r="F23" i="4"/>
  <c r="E23" i="4"/>
  <c r="J22" i="4"/>
  <c r="J21" i="4"/>
  <c r="J20" i="4"/>
  <c r="I19" i="4"/>
  <c r="H19" i="4"/>
  <c r="G19" i="4"/>
  <c r="F19" i="4"/>
  <c r="E19" i="4"/>
  <c r="J18" i="4"/>
  <c r="J17" i="4"/>
  <c r="J16" i="4"/>
  <c r="I15" i="4"/>
  <c r="H15" i="4"/>
  <c r="G15" i="4"/>
  <c r="F15" i="4"/>
  <c r="E15" i="4"/>
  <c r="F14" i="4"/>
  <c r="E14" i="4"/>
  <c r="G9" i="4"/>
  <c r="F13" i="4"/>
  <c r="E13" i="4"/>
  <c r="I11" i="4"/>
  <c r="F12" i="4"/>
  <c r="F8" i="4" s="1"/>
  <c r="F7" i="4" s="1"/>
  <c r="E12" i="4"/>
  <c r="H11" i="4"/>
  <c r="I10" i="4"/>
  <c r="H10" i="4"/>
  <c r="G10" i="4"/>
  <c r="F10" i="4"/>
  <c r="E10" i="4"/>
  <c r="I9" i="4"/>
  <c r="H9" i="4"/>
  <c r="F9" i="4"/>
  <c r="E9" i="4"/>
  <c r="I8" i="4"/>
  <c r="H8" i="4"/>
  <c r="H7" i="4" s="1"/>
  <c r="E8" i="4"/>
  <c r="F11" i="4" l="1"/>
  <c r="I7" i="4"/>
  <c r="J14" i="4"/>
  <c r="J71" i="4"/>
  <c r="J10" i="4"/>
  <c r="M68" i="1"/>
  <c r="J15" i="4"/>
  <c r="J63" i="4"/>
  <c r="J59" i="4"/>
  <c r="J55" i="4"/>
  <c r="J51" i="4"/>
  <c r="J47" i="4"/>
  <c r="J43" i="4"/>
  <c r="J35" i="4"/>
  <c r="J31" i="4"/>
  <c r="J27" i="4"/>
  <c r="G11" i="4"/>
  <c r="J19" i="4"/>
  <c r="J12" i="4"/>
  <c r="G8" i="4"/>
  <c r="G7" i="4" s="1"/>
  <c r="E7" i="4"/>
  <c r="J9" i="4"/>
  <c r="E11" i="4"/>
  <c r="J13" i="4"/>
  <c r="J23" i="4"/>
  <c r="J39" i="4"/>
  <c r="J67" i="4"/>
  <c r="M62" i="1"/>
  <c r="L8" i="1"/>
  <c r="J14" i="1"/>
  <c r="M44" i="1"/>
  <c r="M56" i="1"/>
  <c r="J8" i="1"/>
  <c r="M26" i="1"/>
  <c r="M92" i="1"/>
  <c r="M113" i="1"/>
  <c r="M111" i="1" s="1"/>
  <c r="M105" i="1"/>
  <c r="K8" i="1"/>
  <c r="M13" i="1"/>
  <c r="M15" i="1"/>
  <c r="L14" i="1"/>
  <c r="M17" i="1"/>
  <c r="M32" i="1"/>
  <c r="M38" i="1"/>
  <c r="M80" i="1"/>
  <c r="M86" i="1"/>
  <c r="M10" i="1"/>
  <c r="H9" i="1"/>
  <c r="H11" i="1"/>
  <c r="M11" i="1" s="1"/>
  <c r="H14" i="1"/>
  <c r="M16" i="1"/>
  <c r="I14" i="1"/>
  <c r="K14" i="1"/>
  <c r="M20" i="1"/>
  <c r="M50" i="1"/>
  <c r="M74" i="1"/>
  <c r="M98" i="1"/>
  <c r="M18" i="1"/>
  <c r="I12" i="1"/>
  <c r="I8" i="1" s="1"/>
  <c r="J11" i="4" l="1"/>
  <c r="J8" i="4"/>
  <c r="J7" i="4" s="1"/>
  <c r="M14" i="1"/>
  <c r="M9" i="1"/>
  <c r="H8" i="1"/>
  <c r="M12" i="1"/>
  <c r="M8" i="1" l="1"/>
</calcChain>
</file>

<file path=xl/sharedStrings.xml><?xml version="1.0" encoding="utf-8"?>
<sst xmlns="http://schemas.openxmlformats.org/spreadsheetml/2006/main" count="695" uniqueCount="120">
  <si>
    <t>Статус</t>
  </si>
  <si>
    <t>Код бюджетной классификации</t>
  </si>
  <si>
    <t>ВСЕГО</t>
  </si>
  <si>
    <t>всего</t>
  </si>
  <si>
    <t>Х</t>
  </si>
  <si>
    <t>Наименование муниципальной программы, подпрограммы муниципальной программы, ведомственной целевой программы, основных мероприятий</t>
  </si>
  <si>
    <t>Источники финансового обеспечения</t>
  </si>
  <si>
    <t>Бюджет Лахденпохского муниципального  района</t>
  </si>
  <si>
    <t>средства бюджета Лахденпохского муниципального района</t>
  </si>
  <si>
    <t>средства, поступившие в бюджет Лахденпохского муниципального района из федерального бюджета</t>
  </si>
  <si>
    <t>средства, поступившие в бюджет Лахденпохского муниципального района из бюджета Республики Карелия</t>
  </si>
  <si>
    <t>08000S3240</t>
  </si>
  <si>
    <t>Муници-пальная программа</t>
  </si>
  <si>
    <t>Основное мероприя-тие 4.3</t>
  </si>
  <si>
    <t>Мероприя-тие 4.3.1</t>
  </si>
  <si>
    <t>Мероприя-тие 4.3.2</t>
  </si>
  <si>
    <t>Мероприя-тие 4.3.3</t>
  </si>
  <si>
    <t>Мероприя-тие 4.3.4</t>
  </si>
  <si>
    <t>Мероприя-тие 4.3.5</t>
  </si>
  <si>
    <t>Мероприя-тие 4.3.6</t>
  </si>
  <si>
    <t>Мероприя-тие 4.3.7</t>
  </si>
  <si>
    <t>Основное мероприятие:  оказание финансовой поддержки  субъектам малого и среднего предпринимательства и физическим лицам, не являющимся индивидуальными предпринимателями и применяющим специальный налоговый режим "Налог на профессиональный доход" (в виде грантов и субсидий)                                                                                             Всего</t>
  </si>
  <si>
    <t>* - направление, реализуемое в 2020 году</t>
  </si>
  <si>
    <t>Мероприя-тие 4.3.8</t>
  </si>
  <si>
    <t>Мероприя-тие 4.3.9</t>
  </si>
  <si>
    <t>Мероприя-тие 4.3.10</t>
  </si>
  <si>
    <t>Мероприя-тие 4.3.11</t>
  </si>
  <si>
    <t>Мероприя-тие 4.3.12</t>
  </si>
  <si>
    <t>Мероприя-тие 4.3.13</t>
  </si>
  <si>
    <t>Мероприя-тие 4.3.14</t>
  </si>
  <si>
    <t xml:space="preserve">Мероприя-тие </t>
  </si>
  <si>
    <t>Расходы, (руб.) годы</t>
  </si>
  <si>
    <r>
      <t xml:space="preserve"> *Субсидирование части затрат субъектов малого и среднего предпринимательства на приобретение диспенсеров для антисептических средств, бактерицидных облучателей, оборудования для обеззараживания воздуха и поверхностей помещений, антисептических средств для кожи,  моющих и чистящих средств, гипохлоритов, дезинфицирующих средств, в том числе медицинских дезинфицирующих средств, а также  работ по дезинфекции при условии осуществления </t>
    </r>
    <r>
      <rPr>
        <u/>
        <sz val="9"/>
        <color indexed="8"/>
        <rFont val="Times New Roman"/>
        <family val="1"/>
        <charset val="204"/>
      </rPr>
      <t>следующих видов деятельности</t>
    </r>
    <r>
      <rPr>
        <sz val="9"/>
        <color indexed="8"/>
        <rFont val="Times New Roman"/>
        <family val="1"/>
        <charset val="204"/>
      </rPr>
      <t xml:space="preserve">:
- проката и аренды товаров для отдыха и спортивных товаров;
- деятельности туристических агентств и прочих организаций, предоставляющих услуги в сфере туризма;
- деятельности по предоставлению мест для временного проживания;
- деятельности по предоставлению продуктов питания и напитков;
- стирки и химической чистки текстильных и меховых изделий;
- предоставления услуг парикмахерскими и салонами красоты;
- деятельности физкультурно-оздоровительной;
- образования;
- деятельности в области здравоохранения;
- деятельности по уходу с обеспечением проживания;
- предоставления социальных услуг без обеспечения проживания;
- деятельности творческой, деятельности в области искусства и организации развлечений;
- деятельности в области спорта, отдыха и развлечений; 
- деятельности прочего сухопутного пассажирского транспорта
</t>
    </r>
  </si>
  <si>
    <r>
      <t xml:space="preserve"> *  Субсидирование  части затрат субъектов малого и среднего предпринимательства на оплату коммунальных услуг (снабжение холодной и горячей водой, обслуживание канализации и водоотведение, снабжение электроэнергией, газоснабжение, обеспечение отоплением, сбор и вывоз твердых бытовых отходов) (далее – коммунальных услуг) при условии осуществления </t>
    </r>
    <r>
      <rPr>
        <u/>
        <sz val="9"/>
        <color indexed="8"/>
        <rFont val="Times New Roman"/>
        <family val="1"/>
        <charset val="204"/>
      </rPr>
      <t xml:space="preserve">следующих видов деятельности: </t>
    </r>
    <r>
      <rPr>
        <sz val="9"/>
        <color indexed="8"/>
        <rFont val="Times New Roman"/>
        <family val="1"/>
        <charset val="204"/>
      </rPr>
      <t xml:space="preserve">
- производства хлеба и мучных кондитерских изделий, тортов и пирожных недлительного хранения;
- переработки и консервирования мяса и мясной пищевой продукции;
- переработки и консервирования мяса;
- производства и консервирования мяса птицы;                                                                     - производства молочной продукции</t>
    </r>
  </si>
  <si>
    <t>Наименование муниципальной программы, подпрограммы муниципальной программы, ведомственной программы, основных мероприятий и мероприятий</t>
  </si>
  <si>
    <t>Ответственный исполнитель, соисполнители</t>
  </si>
  <si>
    <t>ГРБС</t>
  </si>
  <si>
    <t>Рз Пр</t>
  </si>
  <si>
    <t>ЦСР</t>
  </si>
  <si>
    <t>ВР</t>
  </si>
  <si>
    <t>Муниципа-льная программа</t>
  </si>
  <si>
    <t>Отдел экономики и инвестиционной политики Администрации</t>
  </si>
  <si>
    <t>Бюджет района</t>
  </si>
  <si>
    <t>031</t>
  </si>
  <si>
    <t>0412</t>
  </si>
  <si>
    <t>810</t>
  </si>
  <si>
    <t>08001S3240</t>
  </si>
  <si>
    <t>Бюджет Республики Карелия</t>
  </si>
  <si>
    <t>0800043240</t>
  </si>
  <si>
    <t>0800143240</t>
  </si>
  <si>
    <t>Бюджет Российской Федерации</t>
  </si>
  <si>
    <t>Основное мероприятие:  оказание финансовой поддержки  субъектам малого и среднего предпринимательства (в виде грантов и субсидий)                                                                                             Всего</t>
  </si>
  <si>
    <t>*Субсидирование части затрат субъектов малого и среднего предпринимательства на приобретение диспенсеров для антисептических средств, бактерицидных облучателей, оборудования для обеззараживания воздуха и поверхностей помещений, антисептических средств для кожи,  моющих и чистящих средств, гипохлоритов, дезинфицирующих средств, в том числе медицинских дезинфицирующих средств, а также  работ по дезинфекции при условии осуществления следующих видов деятельности:
- проката и аренды товаров для отдыха и спортивных товаров;
- деятельности туристических агентств и прочих организаций, предоставляющих услуги в сфере туризма;
- деятельности по предоставлению мест для временного проживания;
- деятельности по предоставлению продуктов питания и напитков;
- стирки и химической чистки текстильных и меховых изделий;
- предоставления услуг парикмахерскими и салонами красоты;
- деятельности физкультурно-оздоровительной;
- образования;</t>
  </si>
  <si>
    <t xml:space="preserve">  - деятельности в области здравоохранения;
- деятельности по уходу с обеспечением проживания;
- предоставления социальных услуг без обеспечения проживания;
- деятельности творческой, деятельности в области искусства и организации развлечений;
- деятельности в области спорта, отдыха и развлечений; 
- деятельности прочего сухопутного пассажирского транспорта.</t>
  </si>
  <si>
    <t xml:space="preserve">Мероприятие </t>
  </si>
  <si>
    <r>
      <t xml:space="preserve">* Субсидирование  части затрат субъектов малого и среднего предпринимательства на оплату коммунальных услуг (снабжение холодной и горячей водой, обслужи-вание канализации и водоотведение, снабжение электроэнергией, газо-снабжение, обеспечение отоплением, сбор и вывоз твердых бытовых отходов) (далее – коммунальных услуг) при условии осуществления </t>
    </r>
    <r>
      <rPr>
        <u/>
        <sz val="9"/>
        <color indexed="8"/>
        <rFont val="Times New Roman"/>
        <family val="1"/>
        <charset val="204"/>
      </rPr>
      <t xml:space="preserve">следующих видов деятельности: </t>
    </r>
    <r>
      <rPr>
        <sz val="9"/>
        <color indexed="8"/>
        <rFont val="Times New Roman"/>
        <family val="1"/>
        <charset val="204"/>
      </rPr>
      <t xml:space="preserve">
- производства хлеба и мучных кондитерских изделий, тортов и пирожных недлительного хранения;
- переработки и консервирования мяса и мясной пищевой продукции;
- переработки и консервирования мяса;
- производства и консервирования мяса птицы;                                                                     - производства молочной продукции.</t>
    </r>
  </si>
  <si>
    <t>предоставление целевых грантов начинающим субъектам малого предпринимательства на создание собственного дела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</si>
  <si>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по уплате лизинговых платежей по договорам финансовой аренды (лизинга), заключенным с российскими лизинговыми организациями</t>
  </si>
  <si>
    <t>субсидирование части затрат  субъектам малого предпринимательства на выплату по передаче прав на франшизу (паушальный взнос)</t>
  </si>
  <si>
    <t>возмещение части затрат субъектов малого и среднего предпринимательства на приобретение древесного топлива</t>
  </si>
  <si>
    <t>субсидирование части затрат субъектов малого и среднего предпринимательства на классификацию гостиниц</t>
  </si>
  <si>
    <t xml:space="preserve">"Развитие малого и среднего предпринимательства в Лахденпохском муниципальном районе" </t>
  </si>
  <si>
    <t xml:space="preserve">Финансовое обеспечение реализации муниципальной программы "Развитие малого и среднего предпринимательства в Лахденпохском муниципальном районе"  (руб.) </t>
  </si>
  <si>
    <t xml:space="preserve">Финансовое обеспечение и прогнозная (справочная) оценка расходов бюджетов, средств юридических лиц и других источников на реализацию муниципальной программы "Развитие малого и среднего предпринимательства в Лахденпохском муниципальном районе" </t>
  </si>
  <si>
    <t xml:space="preserve">  </t>
  </si>
  <si>
    <t xml:space="preserve">План реализации муниципальной программы "Развитие малого и среднего предпринимательства в Лахденпохском муниципальном районе" </t>
  </si>
  <si>
    <t>Наименование муниципальной программы, основного мероприятия, мероприятия, долгосрочной целевой программы</t>
  </si>
  <si>
    <t>Ответственный исполнитель (ГРБС,  структурное подразделение)</t>
  </si>
  <si>
    <t>Срок</t>
  </si>
  <si>
    <t xml:space="preserve">Наименование и значение показателя непосредственного результата </t>
  </si>
  <si>
    <t xml:space="preserve">Расходы, тыс.руб. </t>
  </si>
  <si>
    <t>начала реализации</t>
  </si>
  <si>
    <t>окончания реализации</t>
  </si>
  <si>
    <t>наименование</t>
  </si>
  <si>
    <t>единица измерения</t>
  </si>
  <si>
    <t>Значение</t>
  </si>
  <si>
    <t>раздел, подраздел</t>
  </si>
  <si>
    <t xml:space="preserve">целевая статья </t>
  </si>
  <si>
    <t>вид расходов</t>
  </si>
  <si>
    <t>2021 год</t>
  </si>
  <si>
    <t>2022 год</t>
  </si>
  <si>
    <t>1</t>
  </si>
  <si>
    <t>2</t>
  </si>
  <si>
    <t xml:space="preserve">Муниципальная программа "Развитие малого и среднего предпринимательства в Лахденпохском муниципальном районе" </t>
  </si>
  <si>
    <t>Администрация Лахденпохского муниципального района, отдел экономики и инвестиционной политики</t>
  </si>
  <si>
    <r>
      <rPr>
        <b/>
        <sz val="9"/>
        <color theme="1"/>
        <rFont val="Times New Roman"/>
        <family val="1"/>
        <charset val="204"/>
      </rPr>
      <t>Основное мероприятие 4.3:</t>
    </r>
    <r>
      <rPr>
        <sz val="9"/>
        <color theme="1"/>
        <rFont val="Times New Roman"/>
        <family val="1"/>
        <charset val="204"/>
      </rPr>
      <t xml:space="preserve">  оказание финансовой поддержки  субъектам малого и среднего предпринимательства (в виде грантов и субсидий)                                                                                             Всего</t>
    </r>
  </si>
  <si>
    <t>отдел экономики и инвестиционной политики</t>
  </si>
  <si>
    <t>Количество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
 получивших финансовую поддержку в Лахденпохском муниципальном районе</t>
  </si>
  <si>
    <t>единиц</t>
  </si>
  <si>
    <t xml:space="preserve"> </t>
  </si>
  <si>
    <t xml:space="preserve">НА 2022-2024 ГОДЫ </t>
  </si>
  <si>
    <t>7</t>
  </si>
  <si>
    <t>2023 год</t>
  </si>
  <si>
    <t>2024 год</t>
  </si>
  <si>
    <t xml:space="preserve">2024 год 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</si>
  <si>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связанных с осуществлением торговой деятельности в удаленных и труднодоступных населенных пунктах Республики Карелия, перечень которых устанавливается Правительством Республики Карелия, на приобретение (изготовление) и монтаж нового нестационарного торгового объекта, соответствующего требованиям, утвержденным муниципальным образованием, на территории которого расположен нестационарный торговый объект, приобретение специализированного автомагазина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</si>
  <si>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связанных с уплатой процентов по кредитам, привлеченным в российских кредитных организациях, на оплату фактически понесенных расходов на приобретение и (или) модернизацию основных средств, в том числе по кредитам, полученным для рефинансирования таких кредитов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</si>
  <si>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приобретением объектов основных средств в целях создания, и (или) развития, и (или) модернизации производства товаров (работ, услуг);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</si>
  <si>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оказывающих услуги в сфере образования, здравоохранения, культуры, спорта, отдыха и развлечений, бытовых и социальных услуг, а также субъектов малого и среднего предпринимательства, включенных в перечень субъектов малого и среднего предпринимательства, имеющих статус социального предприятия, формируемый в соответствии с приказом Министерства экономического развития Российской Федерации от 29 ноября 2019 года № 773 «Об утверждении Порядка признания субъекта малого или среднего предпринимательства социальным предприятием и Порядка формирования перечня субъектов малого и среднего предпринимательства, имеющих статус социального предприятия»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</si>
  <si>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доставкой товаров, входящих в перечень отдельных видов социально значимых продовольственных товаров первой необходимости, в отношении которых могут допускаться предельно допустимые розничные цены, утвержденный постановлением Правительства Российской Федерации от 15 июля 2010 года № 530, в населенные пункты Республики Карелия, определенные постановлением Правительства Республики Карелия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</si>
  <si>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на приобретение нового оборудования и программного обеспечения для маркировки товаров средствами идентификации и вывода из оборота маркированных товаров, их модернизацию, а также приобретение новых фискальных накопителей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</si>
  <si>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на приобретение, изготовление и монтаж вывесок на карельском, вепсском и финском языках</t>
  </si>
  <si>
    <t>Мероприя-тие</t>
  </si>
  <si>
    <t>** субсидирование части затрат субъектов малого и среднего предпринимательства на электрическую энергию, тепловую энергию, водоснабжение, водоотведение</t>
  </si>
  <si>
    <t>** - направление, реализуемое в 2021,2022 годах</t>
  </si>
  <si>
    <t>субсидирование части затрат субъектов малого и среднего предпринимательства на технологическое присоединение к объектам электросетевого хозяйства, сетям газоснабжения, водоснабжения и водоотведения</t>
  </si>
  <si>
    <t>** субсидирование части затрат субъектов малого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на арендную плату за пользование помещениями, не относящимися к жилищному фонду</t>
  </si>
  <si>
    <t>*** - направление, реализуемое в 2022 году</t>
  </si>
  <si>
    <t>*** субсидирование части затрат субъектов малого и среднего предпринимательства  на оплату арендных платежей за помещения, не относящиеся к жилищному фонду; приобретение бактерицидных облучателей и оборудования для обеззараживания воздуха и поверхностей помещений, защитных экранов (перегородок) между персоналом и потребителями (посетителями)</t>
  </si>
  <si>
    <t xml:space="preserve"> ** субсидирование части затрат субъектов малого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на арендную плату за пользование помещениями, не относящимися к жилищному фонду</t>
  </si>
  <si>
    <t>Приложение № 3
к  муниципальной   программе «Развитие малого и среднего предпринимательства в Лахденпохском муниципальном районе» в редакции постановления Администрации Лахденпохского муниципального района от __.__.202__ № ____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</si>
  <si>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связанных с приобретением объектов основных средств в целях создания, и (или) развития, и (или) модернизации производства товаров (работ, услуг)</t>
  </si>
  <si>
    <t>субсидирование части затрат субъектам малого предпринимательства на выплату по передаче прав на франшизу (паушальный взнос)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</si>
  <si>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оказывающих услуги в сфере образования, здравоохранения, культуры, спорта, отдыха и развлечений, бытовых и социальных услуг, а также субъектов малого и среднего предпринимательства, включенных в перечень субъектов малого и среднего предпринимательства, имеющих статус социального предприятия, формируемый в соответствии с приказом Министерства экономического развития Российской Федерации от 29 ноября 2019 года № 773 "Об утверждении Порядка признания субъекта малого или среднего предпринимательства социальным предприятием и Порядка формирования перечня субъектов малого и среднего предпринимательства, имеющих статус социального предприятия"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</si>
  <si>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связанных с осуществлением торговли товарами, входящими в перечень отдельных видов социально значимых продовольственных товаров первой необходимости, в отношении которых могут допускаться предельно допустимые розничные цены, утвержденный постановлением Правительства Российской Федерации от 15 июля 2010 года № 530, в удаленных и труднодоступных населенных пунктах Республики Карелия, перечень которых устанавливается Правительством Республики Карелия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</si>
  <si>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на приобретение нового оборудования и программного обеспечения для маркировки товаров средствами идентификации и вывода из оборота маркированных товаров, их модернизацию, а также приобретение новых фискальных накопителей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</si>
  <si>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в целях возмещения расходов, связанных с продвижением субъектами малого и среднего предпринимательства товаров собственного производства, выполняемых ими работ и оказываемых услуг в информационно-телекоммуникационной сети Интернет</t>
  </si>
  <si>
    <t>Приложение № 4
к  муниципальной   программе «Развитие малого и среднего предпринимательства в Лахденпохском муниципальном районе» в редакции постановления Администрации Лахденпохского муниципального района от __.__.202__ № ____</t>
  </si>
  <si>
    <t>Приложение № 5
к  муниципальной   программе «Развитие малого и среднего предпринимательства в Лахденпохском муниципальном районе» в редакции постановления Администрации Лахденпохского муниципального района от __.__.202__ № ____</t>
  </si>
  <si>
    <t>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</si>
</sst>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.5"/>
      <color theme="1"/>
      <name val="Times New Roman"/>
      <family val="1"/>
      <charset val="204"/>
    </font>
    <font>
      <sz val="9.5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1" fillId="0" borderId="5" xfId="0" applyFont="1" applyBorder="1" applyAlignment="1">
      <alignment horizontal="left" wrapText="1"/>
    </xf>
    <xf numFmtId="0" fontId="8" fillId="0" borderId="0" xfId="0" applyFont="1"/>
    <xf numFmtId="0" fontId="0" fillId="0" borderId="0" xfId="0" applyFill="1"/>
    <xf numFmtId="0" fontId="2" fillId="0" borderId="1" xfId="0" applyFont="1" applyFill="1" applyBorder="1" applyAlignment="1">
      <alignment horizontal="center"/>
    </xf>
    <xf numFmtId="0" fontId="7" fillId="0" borderId="0" xfId="0" applyFont="1" applyFill="1"/>
    <xf numFmtId="0" fontId="8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3" fillId="0" borderId="5" xfId="0" applyFont="1" applyBorder="1" applyAlignment="1">
      <alignment wrapText="1"/>
    </xf>
    <xf numFmtId="49" fontId="2" fillId="0" borderId="5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0" fontId="3" fillId="0" borderId="5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49" fontId="2" fillId="0" borderId="6" xfId="0" applyNumberFormat="1" applyFont="1" applyBorder="1" applyAlignment="1">
      <alignment horizontal="center"/>
    </xf>
    <xf numFmtId="49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49" fontId="2" fillId="0" borderId="0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4" fontId="11" fillId="0" borderId="1" xfId="0" applyNumberFormat="1" applyFont="1" applyFill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12" fillId="0" borderId="1" xfId="0" applyNumberFormat="1" applyFont="1" applyFill="1" applyBorder="1" applyAlignment="1">
      <alignment horizontal="right"/>
    </xf>
    <xf numFmtId="4" fontId="12" fillId="0" borderId="1" xfId="0" applyNumberFormat="1" applyFont="1" applyBorder="1" applyAlignment="1">
      <alignment horizontal="right"/>
    </xf>
    <xf numFmtId="4" fontId="6" fillId="0" borderId="1" xfId="0" applyNumberFormat="1" applyFont="1" applyFill="1" applyBorder="1" applyAlignment="1">
      <alignment horizontal="right"/>
    </xf>
    <xf numFmtId="4" fontId="2" fillId="0" borderId="5" xfId="0" applyNumberFormat="1" applyFont="1" applyBorder="1" applyAlignment="1">
      <alignment horizontal="right"/>
    </xf>
    <xf numFmtId="4" fontId="2" fillId="0" borderId="5" xfId="0" applyNumberFormat="1" applyFont="1" applyFill="1" applyBorder="1" applyAlignment="1">
      <alignment horizontal="right"/>
    </xf>
    <xf numFmtId="4" fontId="0" fillId="0" borderId="5" xfId="0" applyNumberFormat="1" applyBorder="1" applyAlignment="1">
      <alignment horizontal="right"/>
    </xf>
    <xf numFmtId="4" fontId="0" fillId="0" borderId="5" xfId="0" applyNumberFormat="1" applyFill="1" applyBorder="1" applyAlignment="1">
      <alignment horizontal="right"/>
    </xf>
    <xf numFmtId="4" fontId="6" fillId="0" borderId="6" xfId="0" applyNumberFormat="1" applyFont="1" applyBorder="1" applyAlignment="1">
      <alignment horizontal="right"/>
    </xf>
    <xf numFmtId="4" fontId="6" fillId="0" borderId="6" xfId="0" applyNumberFormat="1" applyFont="1" applyFill="1" applyBorder="1" applyAlignment="1">
      <alignment horizontal="right"/>
    </xf>
    <xf numFmtId="0" fontId="7" fillId="0" borderId="0" xfId="0" applyFont="1"/>
    <xf numFmtId="49" fontId="2" fillId="0" borderId="5" xfId="0" applyNumberFormat="1" applyFont="1" applyBorder="1" applyAlignment="1">
      <alignment horizontal="center"/>
    </xf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textRotation="90"/>
    </xf>
    <xf numFmtId="49" fontId="3" fillId="0" borderId="1" xfId="0" applyNumberFormat="1" applyFont="1" applyBorder="1" applyAlignment="1">
      <alignment horizontal="center" wrapText="1"/>
    </xf>
    <xf numFmtId="49" fontId="13" fillId="0" borderId="1" xfId="0" applyNumberFormat="1" applyFont="1" applyBorder="1" applyAlignment="1">
      <alignment wrapText="1"/>
    </xf>
    <xf numFmtId="49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49" fontId="3" fillId="0" borderId="1" xfId="0" applyNumberFormat="1" applyFont="1" applyBorder="1" applyAlignment="1">
      <alignment horizontal="right"/>
    </xf>
    <xf numFmtId="0" fontId="1" fillId="0" borderId="1" xfId="0" applyFont="1" applyBorder="1"/>
    <xf numFmtId="0" fontId="3" fillId="0" borderId="1" xfId="0" applyFont="1" applyBorder="1"/>
    <xf numFmtId="164" fontId="3" fillId="0" borderId="1" xfId="0" applyNumberFormat="1" applyFont="1" applyBorder="1"/>
    <xf numFmtId="0" fontId="3" fillId="0" borderId="1" xfId="0" applyFont="1" applyFill="1" applyBorder="1"/>
    <xf numFmtId="0" fontId="3" fillId="0" borderId="0" xfId="0" applyFont="1" applyBorder="1" applyAlignment="1">
      <alignment wrapText="1"/>
    </xf>
    <xf numFmtId="49" fontId="3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" fillId="0" borderId="0" xfId="0" applyFont="1" applyAlignment="1">
      <alignment horizontal="right" wrapText="1"/>
    </xf>
    <xf numFmtId="49" fontId="2" fillId="0" borderId="5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5" fillId="0" borderId="8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left" vertical="top" wrapText="1"/>
    </xf>
    <xf numFmtId="49" fontId="3" fillId="0" borderId="7" xfId="0" applyNumberFormat="1" applyFont="1" applyFill="1" applyBorder="1" applyAlignment="1">
      <alignment horizontal="left" vertical="top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90"/>
    </xf>
    <xf numFmtId="0" fontId="3" fillId="0" borderId="6" xfId="0" applyFont="1" applyBorder="1" applyAlignment="1">
      <alignment horizontal="center" vertical="center" textRotation="90"/>
    </xf>
    <xf numFmtId="0" fontId="1" fillId="0" borderId="0" xfId="0" applyFont="1" applyAlignment="1">
      <alignment horizontal="right" vertical="center" wrapText="1"/>
    </xf>
    <xf numFmtId="0" fontId="5" fillId="0" borderId="0" xfId="0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justify" vertical="center" wrapText="1"/>
    </xf>
    <xf numFmtId="49" fontId="3" fillId="0" borderId="7" xfId="0" applyNumberFormat="1" applyFont="1" applyBorder="1" applyAlignment="1">
      <alignment horizontal="justify" vertical="center" wrapText="1"/>
    </xf>
    <xf numFmtId="49" fontId="3" fillId="0" borderId="6" xfId="0" applyNumberFormat="1" applyFont="1" applyBorder="1" applyAlignment="1">
      <alignment horizontal="justify" vertical="center" wrapText="1"/>
    </xf>
    <xf numFmtId="49" fontId="2" fillId="0" borderId="5" xfId="0" applyNumberFormat="1" applyFont="1" applyBorder="1" applyAlignment="1">
      <alignment horizontal="justify" vertical="center" wrapText="1"/>
    </xf>
    <xf numFmtId="49" fontId="2" fillId="0" borderId="7" xfId="0" applyNumberFormat="1" applyFont="1" applyBorder="1" applyAlignment="1">
      <alignment horizontal="justify" vertical="center" wrapText="1"/>
    </xf>
    <xf numFmtId="49" fontId="2" fillId="0" borderId="6" xfId="0" applyNumberFormat="1" applyFont="1" applyBorder="1" applyAlignment="1">
      <alignment horizontal="justify" vertical="center" wrapText="1"/>
    </xf>
    <xf numFmtId="0" fontId="3" fillId="0" borderId="5" xfId="0" applyFont="1" applyFill="1" applyBorder="1" applyAlignment="1">
      <alignment horizontal="center" vertical="center" textRotation="90"/>
    </xf>
    <xf numFmtId="0" fontId="3" fillId="0" borderId="6" xfId="0" applyFont="1" applyFill="1" applyBorder="1" applyAlignment="1">
      <alignment horizontal="center" vertical="center" textRotation="90"/>
    </xf>
    <xf numFmtId="49" fontId="2" fillId="0" borderId="5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1"/>
  <sheetViews>
    <sheetView workbookViewId="0">
      <selection activeCell="J1" sqref="J1:M1"/>
    </sheetView>
  </sheetViews>
  <sheetFormatPr defaultRowHeight="15" x14ac:dyDescent="0.25"/>
  <cols>
    <col min="2" max="2" width="27.140625" customWidth="1"/>
    <col min="3" max="3" width="13.85546875" customWidth="1"/>
    <col min="4" max="4" width="7.7109375" customWidth="1"/>
    <col min="5" max="5" width="8.140625" customWidth="1"/>
    <col min="6" max="6" width="10.7109375" style="10" customWidth="1"/>
    <col min="7" max="7" width="8.28515625" customWidth="1"/>
    <col min="8" max="8" width="11.7109375" customWidth="1"/>
    <col min="9" max="9" width="12.85546875" style="11" customWidth="1"/>
    <col min="10" max="10" width="11.28515625" customWidth="1"/>
    <col min="11" max="12" width="9.85546875" bestFit="1" customWidth="1"/>
    <col min="13" max="13" width="11.28515625" bestFit="1" customWidth="1"/>
    <col min="258" max="258" width="27.140625" customWidth="1"/>
    <col min="259" max="259" width="13.85546875" customWidth="1"/>
    <col min="260" max="260" width="7.7109375" customWidth="1"/>
    <col min="261" max="261" width="8.140625" customWidth="1"/>
    <col min="262" max="262" width="10.7109375" customWidth="1"/>
    <col min="263" max="263" width="8.28515625" customWidth="1"/>
    <col min="264" max="264" width="10.42578125" customWidth="1"/>
    <col min="265" max="265" width="12.85546875" customWidth="1"/>
    <col min="266" max="268" width="9.28515625" bestFit="1" customWidth="1"/>
    <col min="269" max="269" width="10.42578125" bestFit="1" customWidth="1"/>
    <col min="514" max="514" width="27.140625" customWidth="1"/>
    <col min="515" max="515" width="13.85546875" customWidth="1"/>
    <col min="516" max="516" width="7.7109375" customWidth="1"/>
    <col min="517" max="517" width="8.140625" customWidth="1"/>
    <col min="518" max="518" width="10.7109375" customWidth="1"/>
    <col min="519" max="519" width="8.28515625" customWidth="1"/>
    <col min="520" max="520" width="10.42578125" customWidth="1"/>
    <col min="521" max="521" width="12.85546875" customWidth="1"/>
    <col min="522" max="524" width="9.28515625" bestFit="1" customWidth="1"/>
    <col min="525" max="525" width="10.42578125" bestFit="1" customWidth="1"/>
    <col min="770" max="770" width="27.140625" customWidth="1"/>
    <col min="771" max="771" width="13.85546875" customWidth="1"/>
    <col min="772" max="772" width="7.7109375" customWidth="1"/>
    <col min="773" max="773" width="8.140625" customWidth="1"/>
    <col min="774" max="774" width="10.7109375" customWidth="1"/>
    <col min="775" max="775" width="8.28515625" customWidth="1"/>
    <col min="776" max="776" width="10.42578125" customWidth="1"/>
    <col min="777" max="777" width="12.85546875" customWidth="1"/>
    <col min="778" max="780" width="9.28515625" bestFit="1" customWidth="1"/>
    <col min="781" max="781" width="10.42578125" bestFit="1" customWidth="1"/>
    <col min="1026" max="1026" width="27.140625" customWidth="1"/>
    <col min="1027" max="1027" width="13.85546875" customWidth="1"/>
    <col min="1028" max="1028" width="7.7109375" customWidth="1"/>
    <col min="1029" max="1029" width="8.140625" customWidth="1"/>
    <col min="1030" max="1030" width="10.7109375" customWidth="1"/>
    <col min="1031" max="1031" width="8.28515625" customWidth="1"/>
    <col min="1032" max="1032" width="10.42578125" customWidth="1"/>
    <col min="1033" max="1033" width="12.85546875" customWidth="1"/>
    <col min="1034" max="1036" width="9.28515625" bestFit="1" customWidth="1"/>
    <col min="1037" max="1037" width="10.42578125" bestFit="1" customWidth="1"/>
    <col min="1282" max="1282" width="27.140625" customWidth="1"/>
    <col min="1283" max="1283" width="13.85546875" customWidth="1"/>
    <col min="1284" max="1284" width="7.7109375" customWidth="1"/>
    <col min="1285" max="1285" width="8.140625" customWidth="1"/>
    <col min="1286" max="1286" width="10.7109375" customWidth="1"/>
    <col min="1287" max="1287" width="8.28515625" customWidth="1"/>
    <col min="1288" max="1288" width="10.42578125" customWidth="1"/>
    <col min="1289" max="1289" width="12.85546875" customWidth="1"/>
    <col min="1290" max="1292" width="9.28515625" bestFit="1" customWidth="1"/>
    <col min="1293" max="1293" width="10.42578125" bestFit="1" customWidth="1"/>
    <col min="1538" max="1538" width="27.140625" customWidth="1"/>
    <col min="1539" max="1539" width="13.85546875" customWidth="1"/>
    <col min="1540" max="1540" width="7.7109375" customWidth="1"/>
    <col min="1541" max="1541" width="8.140625" customWidth="1"/>
    <col min="1542" max="1542" width="10.7109375" customWidth="1"/>
    <col min="1543" max="1543" width="8.28515625" customWidth="1"/>
    <col min="1544" max="1544" width="10.42578125" customWidth="1"/>
    <col min="1545" max="1545" width="12.85546875" customWidth="1"/>
    <col min="1546" max="1548" width="9.28515625" bestFit="1" customWidth="1"/>
    <col min="1549" max="1549" width="10.42578125" bestFit="1" customWidth="1"/>
    <col min="1794" max="1794" width="27.140625" customWidth="1"/>
    <col min="1795" max="1795" width="13.85546875" customWidth="1"/>
    <col min="1796" max="1796" width="7.7109375" customWidth="1"/>
    <col min="1797" max="1797" width="8.140625" customWidth="1"/>
    <col min="1798" max="1798" width="10.7109375" customWidth="1"/>
    <col min="1799" max="1799" width="8.28515625" customWidth="1"/>
    <col min="1800" max="1800" width="10.42578125" customWidth="1"/>
    <col min="1801" max="1801" width="12.85546875" customWidth="1"/>
    <col min="1802" max="1804" width="9.28515625" bestFit="1" customWidth="1"/>
    <col min="1805" max="1805" width="10.42578125" bestFit="1" customWidth="1"/>
    <col min="2050" max="2050" width="27.140625" customWidth="1"/>
    <col min="2051" max="2051" width="13.85546875" customWidth="1"/>
    <col min="2052" max="2052" width="7.7109375" customWidth="1"/>
    <col min="2053" max="2053" width="8.140625" customWidth="1"/>
    <col min="2054" max="2054" width="10.7109375" customWidth="1"/>
    <col min="2055" max="2055" width="8.28515625" customWidth="1"/>
    <col min="2056" max="2056" width="10.42578125" customWidth="1"/>
    <col min="2057" max="2057" width="12.85546875" customWidth="1"/>
    <col min="2058" max="2060" width="9.28515625" bestFit="1" customWidth="1"/>
    <col min="2061" max="2061" width="10.42578125" bestFit="1" customWidth="1"/>
    <col min="2306" max="2306" width="27.140625" customWidth="1"/>
    <col min="2307" max="2307" width="13.85546875" customWidth="1"/>
    <col min="2308" max="2308" width="7.7109375" customWidth="1"/>
    <col min="2309" max="2309" width="8.140625" customWidth="1"/>
    <col min="2310" max="2310" width="10.7109375" customWidth="1"/>
    <col min="2311" max="2311" width="8.28515625" customWidth="1"/>
    <col min="2312" max="2312" width="10.42578125" customWidth="1"/>
    <col min="2313" max="2313" width="12.85546875" customWidth="1"/>
    <col min="2314" max="2316" width="9.28515625" bestFit="1" customWidth="1"/>
    <col min="2317" max="2317" width="10.42578125" bestFit="1" customWidth="1"/>
    <col min="2562" max="2562" width="27.140625" customWidth="1"/>
    <col min="2563" max="2563" width="13.85546875" customWidth="1"/>
    <col min="2564" max="2564" width="7.7109375" customWidth="1"/>
    <col min="2565" max="2565" width="8.140625" customWidth="1"/>
    <col min="2566" max="2566" width="10.7109375" customWidth="1"/>
    <col min="2567" max="2567" width="8.28515625" customWidth="1"/>
    <col min="2568" max="2568" width="10.42578125" customWidth="1"/>
    <col min="2569" max="2569" width="12.85546875" customWidth="1"/>
    <col min="2570" max="2572" width="9.28515625" bestFit="1" customWidth="1"/>
    <col min="2573" max="2573" width="10.42578125" bestFit="1" customWidth="1"/>
    <col min="2818" max="2818" width="27.140625" customWidth="1"/>
    <col min="2819" max="2819" width="13.85546875" customWidth="1"/>
    <col min="2820" max="2820" width="7.7109375" customWidth="1"/>
    <col min="2821" max="2821" width="8.140625" customWidth="1"/>
    <col min="2822" max="2822" width="10.7109375" customWidth="1"/>
    <col min="2823" max="2823" width="8.28515625" customWidth="1"/>
    <col min="2824" max="2824" width="10.42578125" customWidth="1"/>
    <col min="2825" max="2825" width="12.85546875" customWidth="1"/>
    <col min="2826" max="2828" width="9.28515625" bestFit="1" customWidth="1"/>
    <col min="2829" max="2829" width="10.42578125" bestFit="1" customWidth="1"/>
    <col min="3074" max="3074" width="27.140625" customWidth="1"/>
    <col min="3075" max="3075" width="13.85546875" customWidth="1"/>
    <col min="3076" max="3076" width="7.7109375" customWidth="1"/>
    <col min="3077" max="3077" width="8.140625" customWidth="1"/>
    <col min="3078" max="3078" width="10.7109375" customWidth="1"/>
    <col min="3079" max="3079" width="8.28515625" customWidth="1"/>
    <col min="3080" max="3080" width="10.42578125" customWidth="1"/>
    <col min="3081" max="3081" width="12.85546875" customWidth="1"/>
    <col min="3082" max="3084" width="9.28515625" bestFit="1" customWidth="1"/>
    <col min="3085" max="3085" width="10.42578125" bestFit="1" customWidth="1"/>
    <col min="3330" max="3330" width="27.140625" customWidth="1"/>
    <col min="3331" max="3331" width="13.85546875" customWidth="1"/>
    <col min="3332" max="3332" width="7.7109375" customWidth="1"/>
    <col min="3333" max="3333" width="8.140625" customWidth="1"/>
    <col min="3334" max="3334" width="10.7109375" customWidth="1"/>
    <col min="3335" max="3335" width="8.28515625" customWidth="1"/>
    <col min="3336" max="3336" width="10.42578125" customWidth="1"/>
    <col min="3337" max="3337" width="12.85546875" customWidth="1"/>
    <col min="3338" max="3340" width="9.28515625" bestFit="1" customWidth="1"/>
    <col min="3341" max="3341" width="10.42578125" bestFit="1" customWidth="1"/>
    <col min="3586" max="3586" width="27.140625" customWidth="1"/>
    <col min="3587" max="3587" width="13.85546875" customWidth="1"/>
    <col min="3588" max="3588" width="7.7109375" customWidth="1"/>
    <col min="3589" max="3589" width="8.140625" customWidth="1"/>
    <col min="3590" max="3590" width="10.7109375" customWidth="1"/>
    <col min="3591" max="3591" width="8.28515625" customWidth="1"/>
    <col min="3592" max="3592" width="10.42578125" customWidth="1"/>
    <col min="3593" max="3593" width="12.85546875" customWidth="1"/>
    <col min="3594" max="3596" width="9.28515625" bestFit="1" customWidth="1"/>
    <col min="3597" max="3597" width="10.42578125" bestFit="1" customWidth="1"/>
    <col min="3842" max="3842" width="27.140625" customWidth="1"/>
    <col min="3843" max="3843" width="13.85546875" customWidth="1"/>
    <col min="3844" max="3844" width="7.7109375" customWidth="1"/>
    <col min="3845" max="3845" width="8.140625" customWidth="1"/>
    <col min="3846" max="3846" width="10.7109375" customWidth="1"/>
    <col min="3847" max="3847" width="8.28515625" customWidth="1"/>
    <col min="3848" max="3848" width="10.42578125" customWidth="1"/>
    <col min="3849" max="3849" width="12.85546875" customWidth="1"/>
    <col min="3850" max="3852" width="9.28515625" bestFit="1" customWidth="1"/>
    <col min="3853" max="3853" width="10.42578125" bestFit="1" customWidth="1"/>
    <col min="4098" max="4098" width="27.140625" customWidth="1"/>
    <col min="4099" max="4099" width="13.85546875" customWidth="1"/>
    <col min="4100" max="4100" width="7.7109375" customWidth="1"/>
    <col min="4101" max="4101" width="8.140625" customWidth="1"/>
    <col min="4102" max="4102" width="10.7109375" customWidth="1"/>
    <col min="4103" max="4103" width="8.28515625" customWidth="1"/>
    <col min="4104" max="4104" width="10.42578125" customWidth="1"/>
    <col min="4105" max="4105" width="12.85546875" customWidth="1"/>
    <col min="4106" max="4108" width="9.28515625" bestFit="1" customWidth="1"/>
    <col min="4109" max="4109" width="10.42578125" bestFit="1" customWidth="1"/>
    <col min="4354" max="4354" width="27.140625" customWidth="1"/>
    <col min="4355" max="4355" width="13.85546875" customWidth="1"/>
    <col min="4356" max="4356" width="7.7109375" customWidth="1"/>
    <col min="4357" max="4357" width="8.140625" customWidth="1"/>
    <col min="4358" max="4358" width="10.7109375" customWidth="1"/>
    <col min="4359" max="4359" width="8.28515625" customWidth="1"/>
    <col min="4360" max="4360" width="10.42578125" customWidth="1"/>
    <col min="4361" max="4361" width="12.85546875" customWidth="1"/>
    <col min="4362" max="4364" width="9.28515625" bestFit="1" customWidth="1"/>
    <col min="4365" max="4365" width="10.42578125" bestFit="1" customWidth="1"/>
    <col min="4610" max="4610" width="27.140625" customWidth="1"/>
    <col min="4611" max="4611" width="13.85546875" customWidth="1"/>
    <col min="4612" max="4612" width="7.7109375" customWidth="1"/>
    <col min="4613" max="4613" width="8.140625" customWidth="1"/>
    <col min="4614" max="4614" width="10.7109375" customWidth="1"/>
    <col min="4615" max="4615" width="8.28515625" customWidth="1"/>
    <col min="4616" max="4616" width="10.42578125" customWidth="1"/>
    <col min="4617" max="4617" width="12.85546875" customWidth="1"/>
    <col min="4618" max="4620" width="9.28515625" bestFit="1" customWidth="1"/>
    <col min="4621" max="4621" width="10.42578125" bestFit="1" customWidth="1"/>
    <col min="4866" max="4866" width="27.140625" customWidth="1"/>
    <col min="4867" max="4867" width="13.85546875" customWidth="1"/>
    <col min="4868" max="4868" width="7.7109375" customWidth="1"/>
    <col min="4869" max="4869" width="8.140625" customWidth="1"/>
    <col min="4870" max="4870" width="10.7109375" customWidth="1"/>
    <col min="4871" max="4871" width="8.28515625" customWidth="1"/>
    <col min="4872" max="4872" width="10.42578125" customWidth="1"/>
    <col min="4873" max="4873" width="12.85546875" customWidth="1"/>
    <col min="4874" max="4876" width="9.28515625" bestFit="1" customWidth="1"/>
    <col min="4877" max="4877" width="10.42578125" bestFit="1" customWidth="1"/>
    <col min="5122" max="5122" width="27.140625" customWidth="1"/>
    <col min="5123" max="5123" width="13.85546875" customWidth="1"/>
    <col min="5124" max="5124" width="7.7109375" customWidth="1"/>
    <col min="5125" max="5125" width="8.140625" customWidth="1"/>
    <col min="5126" max="5126" width="10.7109375" customWidth="1"/>
    <col min="5127" max="5127" width="8.28515625" customWidth="1"/>
    <col min="5128" max="5128" width="10.42578125" customWidth="1"/>
    <col min="5129" max="5129" width="12.85546875" customWidth="1"/>
    <col min="5130" max="5132" width="9.28515625" bestFit="1" customWidth="1"/>
    <col min="5133" max="5133" width="10.42578125" bestFit="1" customWidth="1"/>
    <col min="5378" max="5378" width="27.140625" customWidth="1"/>
    <col min="5379" max="5379" width="13.85546875" customWidth="1"/>
    <col min="5380" max="5380" width="7.7109375" customWidth="1"/>
    <col min="5381" max="5381" width="8.140625" customWidth="1"/>
    <col min="5382" max="5382" width="10.7109375" customWidth="1"/>
    <col min="5383" max="5383" width="8.28515625" customWidth="1"/>
    <col min="5384" max="5384" width="10.42578125" customWidth="1"/>
    <col min="5385" max="5385" width="12.85546875" customWidth="1"/>
    <col min="5386" max="5388" width="9.28515625" bestFit="1" customWidth="1"/>
    <col min="5389" max="5389" width="10.42578125" bestFit="1" customWidth="1"/>
    <col min="5634" max="5634" width="27.140625" customWidth="1"/>
    <col min="5635" max="5635" width="13.85546875" customWidth="1"/>
    <col min="5636" max="5636" width="7.7109375" customWidth="1"/>
    <col min="5637" max="5637" width="8.140625" customWidth="1"/>
    <col min="5638" max="5638" width="10.7109375" customWidth="1"/>
    <col min="5639" max="5639" width="8.28515625" customWidth="1"/>
    <col min="5640" max="5640" width="10.42578125" customWidth="1"/>
    <col min="5641" max="5641" width="12.85546875" customWidth="1"/>
    <col min="5642" max="5644" width="9.28515625" bestFit="1" customWidth="1"/>
    <col min="5645" max="5645" width="10.42578125" bestFit="1" customWidth="1"/>
    <col min="5890" max="5890" width="27.140625" customWidth="1"/>
    <col min="5891" max="5891" width="13.85546875" customWidth="1"/>
    <col min="5892" max="5892" width="7.7109375" customWidth="1"/>
    <col min="5893" max="5893" width="8.140625" customWidth="1"/>
    <col min="5894" max="5894" width="10.7109375" customWidth="1"/>
    <col min="5895" max="5895" width="8.28515625" customWidth="1"/>
    <col min="5896" max="5896" width="10.42578125" customWidth="1"/>
    <col min="5897" max="5897" width="12.85546875" customWidth="1"/>
    <col min="5898" max="5900" width="9.28515625" bestFit="1" customWidth="1"/>
    <col min="5901" max="5901" width="10.42578125" bestFit="1" customWidth="1"/>
    <col min="6146" max="6146" width="27.140625" customWidth="1"/>
    <col min="6147" max="6147" width="13.85546875" customWidth="1"/>
    <col min="6148" max="6148" width="7.7109375" customWidth="1"/>
    <col min="6149" max="6149" width="8.140625" customWidth="1"/>
    <col min="6150" max="6150" width="10.7109375" customWidth="1"/>
    <col min="6151" max="6151" width="8.28515625" customWidth="1"/>
    <col min="6152" max="6152" width="10.42578125" customWidth="1"/>
    <col min="6153" max="6153" width="12.85546875" customWidth="1"/>
    <col min="6154" max="6156" width="9.28515625" bestFit="1" customWidth="1"/>
    <col min="6157" max="6157" width="10.42578125" bestFit="1" customWidth="1"/>
    <col min="6402" max="6402" width="27.140625" customWidth="1"/>
    <col min="6403" max="6403" width="13.85546875" customWidth="1"/>
    <col min="6404" max="6404" width="7.7109375" customWidth="1"/>
    <col min="6405" max="6405" width="8.140625" customWidth="1"/>
    <col min="6406" max="6406" width="10.7109375" customWidth="1"/>
    <col min="6407" max="6407" width="8.28515625" customWidth="1"/>
    <col min="6408" max="6408" width="10.42578125" customWidth="1"/>
    <col min="6409" max="6409" width="12.85546875" customWidth="1"/>
    <col min="6410" max="6412" width="9.28515625" bestFit="1" customWidth="1"/>
    <col min="6413" max="6413" width="10.42578125" bestFit="1" customWidth="1"/>
    <col min="6658" max="6658" width="27.140625" customWidth="1"/>
    <col min="6659" max="6659" width="13.85546875" customWidth="1"/>
    <col min="6660" max="6660" width="7.7109375" customWidth="1"/>
    <col min="6661" max="6661" width="8.140625" customWidth="1"/>
    <col min="6662" max="6662" width="10.7109375" customWidth="1"/>
    <col min="6663" max="6663" width="8.28515625" customWidth="1"/>
    <col min="6664" max="6664" width="10.42578125" customWidth="1"/>
    <col min="6665" max="6665" width="12.85546875" customWidth="1"/>
    <col min="6666" max="6668" width="9.28515625" bestFit="1" customWidth="1"/>
    <col min="6669" max="6669" width="10.42578125" bestFit="1" customWidth="1"/>
    <col min="6914" max="6914" width="27.140625" customWidth="1"/>
    <col min="6915" max="6915" width="13.85546875" customWidth="1"/>
    <col min="6916" max="6916" width="7.7109375" customWidth="1"/>
    <col min="6917" max="6917" width="8.140625" customWidth="1"/>
    <col min="6918" max="6918" width="10.7109375" customWidth="1"/>
    <col min="6919" max="6919" width="8.28515625" customWidth="1"/>
    <col min="6920" max="6920" width="10.42578125" customWidth="1"/>
    <col min="6921" max="6921" width="12.85546875" customWidth="1"/>
    <col min="6922" max="6924" width="9.28515625" bestFit="1" customWidth="1"/>
    <col min="6925" max="6925" width="10.42578125" bestFit="1" customWidth="1"/>
    <col min="7170" max="7170" width="27.140625" customWidth="1"/>
    <col min="7171" max="7171" width="13.85546875" customWidth="1"/>
    <col min="7172" max="7172" width="7.7109375" customWidth="1"/>
    <col min="7173" max="7173" width="8.140625" customWidth="1"/>
    <col min="7174" max="7174" width="10.7109375" customWidth="1"/>
    <col min="7175" max="7175" width="8.28515625" customWidth="1"/>
    <col min="7176" max="7176" width="10.42578125" customWidth="1"/>
    <col min="7177" max="7177" width="12.85546875" customWidth="1"/>
    <col min="7178" max="7180" width="9.28515625" bestFit="1" customWidth="1"/>
    <col min="7181" max="7181" width="10.42578125" bestFit="1" customWidth="1"/>
    <col min="7426" max="7426" width="27.140625" customWidth="1"/>
    <col min="7427" max="7427" width="13.85546875" customWidth="1"/>
    <col min="7428" max="7428" width="7.7109375" customWidth="1"/>
    <col min="7429" max="7429" width="8.140625" customWidth="1"/>
    <col min="7430" max="7430" width="10.7109375" customWidth="1"/>
    <col min="7431" max="7431" width="8.28515625" customWidth="1"/>
    <col min="7432" max="7432" width="10.42578125" customWidth="1"/>
    <col min="7433" max="7433" width="12.85546875" customWidth="1"/>
    <col min="7434" max="7436" width="9.28515625" bestFit="1" customWidth="1"/>
    <col min="7437" max="7437" width="10.42578125" bestFit="1" customWidth="1"/>
    <col min="7682" max="7682" width="27.140625" customWidth="1"/>
    <col min="7683" max="7683" width="13.85546875" customWidth="1"/>
    <col min="7684" max="7684" width="7.7109375" customWidth="1"/>
    <col min="7685" max="7685" width="8.140625" customWidth="1"/>
    <col min="7686" max="7686" width="10.7109375" customWidth="1"/>
    <col min="7687" max="7687" width="8.28515625" customWidth="1"/>
    <col min="7688" max="7688" width="10.42578125" customWidth="1"/>
    <col min="7689" max="7689" width="12.85546875" customWidth="1"/>
    <col min="7690" max="7692" width="9.28515625" bestFit="1" customWidth="1"/>
    <col min="7693" max="7693" width="10.42578125" bestFit="1" customWidth="1"/>
    <col min="7938" max="7938" width="27.140625" customWidth="1"/>
    <col min="7939" max="7939" width="13.85546875" customWidth="1"/>
    <col min="7940" max="7940" width="7.7109375" customWidth="1"/>
    <col min="7941" max="7941" width="8.140625" customWidth="1"/>
    <col min="7942" max="7942" width="10.7109375" customWidth="1"/>
    <col min="7943" max="7943" width="8.28515625" customWidth="1"/>
    <col min="7944" max="7944" width="10.42578125" customWidth="1"/>
    <col min="7945" max="7945" width="12.85546875" customWidth="1"/>
    <col min="7946" max="7948" width="9.28515625" bestFit="1" customWidth="1"/>
    <col min="7949" max="7949" width="10.42578125" bestFit="1" customWidth="1"/>
    <col min="8194" max="8194" width="27.140625" customWidth="1"/>
    <col min="8195" max="8195" width="13.85546875" customWidth="1"/>
    <col min="8196" max="8196" width="7.7109375" customWidth="1"/>
    <col min="8197" max="8197" width="8.140625" customWidth="1"/>
    <col min="8198" max="8198" width="10.7109375" customWidth="1"/>
    <col min="8199" max="8199" width="8.28515625" customWidth="1"/>
    <col min="8200" max="8200" width="10.42578125" customWidth="1"/>
    <col min="8201" max="8201" width="12.85546875" customWidth="1"/>
    <col min="8202" max="8204" width="9.28515625" bestFit="1" customWidth="1"/>
    <col min="8205" max="8205" width="10.42578125" bestFit="1" customWidth="1"/>
    <col min="8450" max="8450" width="27.140625" customWidth="1"/>
    <col min="8451" max="8451" width="13.85546875" customWidth="1"/>
    <col min="8452" max="8452" width="7.7109375" customWidth="1"/>
    <col min="8453" max="8453" width="8.140625" customWidth="1"/>
    <col min="8454" max="8454" width="10.7109375" customWidth="1"/>
    <col min="8455" max="8455" width="8.28515625" customWidth="1"/>
    <col min="8456" max="8456" width="10.42578125" customWidth="1"/>
    <col min="8457" max="8457" width="12.85546875" customWidth="1"/>
    <col min="8458" max="8460" width="9.28515625" bestFit="1" customWidth="1"/>
    <col min="8461" max="8461" width="10.42578125" bestFit="1" customWidth="1"/>
    <col min="8706" max="8706" width="27.140625" customWidth="1"/>
    <col min="8707" max="8707" width="13.85546875" customWidth="1"/>
    <col min="8708" max="8708" width="7.7109375" customWidth="1"/>
    <col min="8709" max="8709" width="8.140625" customWidth="1"/>
    <col min="8710" max="8710" width="10.7109375" customWidth="1"/>
    <col min="8711" max="8711" width="8.28515625" customWidth="1"/>
    <col min="8712" max="8712" width="10.42578125" customWidth="1"/>
    <col min="8713" max="8713" width="12.85546875" customWidth="1"/>
    <col min="8714" max="8716" width="9.28515625" bestFit="1" customWidth="1"/>
    <col min="8717" max="8717" width="10.42578125" bestFit="1" customWidth="1"/>
    <col min="8962" max="8962" width="27.140625" customWidth="1"/>
    <col min="8963" max="8963" width="13.85546875" customWidth="1"/>
    <col min="8964" max="8964" width="7.7109375" customWidth="1"/>
    <col min="8965" max="8965" width="8.140625" customWidth="1"/>
    <col min="8966" max="8966" width="10.7109375" customWidth="1"/>
    <col min="8967" max="8967" width="8.28515625" customWidth="1"/>
    <col min="8968" max="8968" width="10.42578125" customWidth="1"/>
    <col min="8969" max="8969" width="12.85546875" customWidth="1"/>
    <col min="8970" max="8972" width="9.28515625" bestFit="1" customWidth="1"/>
    <col min="8973" max="8973" width="10.42578125" bestFit="1" customWidth="1"/>
    <col min="9218" max="9218" width="27.140625" customWidth="1"/>
    <col min="9219" max="9219" width="13.85546875" customWidth="1"/>
    <col min="9220" max="9220" width="7.7109375" customWidth="1"/>
    <col min="9221" max="9221" width="8.140625" customWidth="1"/>
    <col min="9222" max="9222" width="10.7109375" customWidth="1"/>
    <col min="9223" max="9223" width="8.28515625" customWidth="1"/>
    <col min="9224" max="9224" width="10.42578125" customWidth="1"/>
    <col min="9225" max="9225" width="12.85546875" customWidth="1"/>
    <col min="9226" max="9228" width="9.28515625" bestFit="1" customWidth="1"/>
    <col min="9229" max="9229" width="10.42578125" bestFit="1" customWidth="1"/>
    <col min="9474" max="9474" width="27.140625" customWidth="1"/>
    <col min="9475" max="9475" width="13.85546875" customWidth="1"/>
    <col min="9476" max="9476" width="7.7109375" customWidth="1"/>
    <col min="9477" max="9477" width="8.140625" customWidth="1"/>
    <col min="9478" max="9478" width="10.7109375" customWidth="1"/>
    <col min="9479" max="9479" width="8.28515625" customWidth="1"/>
    <col min="9480" max="9480" width="10.42578125" customWidth="1"/>
    <col min="9481" max="9481" width="12.85546875" customWidth="1"/>
    <col min="9482" max="9484" width="9.28515625" bestFit="1" customWidth="1"/>
    <col min="9485" max="9485" width="10.42578125" bestFit="1" customWidth="1"/>
    <col min="9730" max="9730" width="27.140625" customWidth="1"/>
    <col min="9731" max="9731" width="13.85546875" customWidth="1"/>
    <col min="9732" max="9732" width="7.7109375" customWidth="1"/>
    <col min="9733" max="9733" width="8.140625" customWidth="1"/>
    <col min="9734" max="9734" width="10.7109375" customWidth="1"/>
    <col min="9735" max="9735" width="8.28515625" customWidth="1"/>
    <col min="9736" max="9736" width="10.42578125" customWidth="1"/>
    <col min="9737" max="9737" width="12.85546875" customWidth="1"/>
    <col min="9738" max="9740" width="9.28515625" bestFit="1" customWidth="1"/>
    <col min="9741" max="9741" width="10.42578125" bestFit="1" customWidth="1"/>
    <col min="9986" max="9986" width="27.140625" customWidth="1"/>
    <col min="9987" max="9987" width="13.85546875" customWidth="1"/>
    <col min="9988" max="9988" width="7.7109375" customWidth="1"/>
    <col min="9989" max="9989" width="8.140625" customWidth="1"/>
    <col min="9990" max="9990" width="10.7109375" customWidth="1"/>
    <col min="9991" max="9991" width="8.28515625" customWidth="1"/>
    <col min="9992" max="9992" width="10.42578125" customWidth="1"/>
    <col min="9993" max="9993" width="12.85546875" customWidth="1"/>
    <col min="9994" max="9996" width="9.28515625" bestFit="1" customWidth="1"/>
    <col min="9997" max="9997" width="10.42578125" bestFit="1" customWidth="1"/>
    <col min="10242" max="10242" width="27.140625" customWidth="1"/>
    <col min="10243" max="10243" width="13.85546875" customWidth="1"/>
    <col min="10244" max="10244" width="7.7109375" customWidth="1"/>
    <col min="10245" max="10245" width="8.140625" customWidth="1"/>
    <col min="10246" max="10246" width="10.7109375" customWidth="1"/>
    <col min="10247" max="10247" width="8.28515625" customWidth="1"/>
    <col min="10248" max="10248" width="10.42578125" customWidth="1"/>
    <col min="10249" max="10249" width="12.85546875" customWidth="1"/>
    <col min="10250" max="10252" width="9.28515625" bestFit="1" customWidth="1"/>
    <col min="10253" max="10253" width="10.42578125" bestFit="1" customWidth="1"/>
    <col min="10498" max="10498" width="27.140625" customWidth="1"/>
    <col min="10499" max="10499" width="13.85546875" customWidth="1"/>
    <col min="10500" max="10500" width="7.7109375" customWidth="1"/>
    <col min="10501" max="10501" width="8.140625" customWidth="1"/>
    <col min="10502" max="10502" width="10.7109375" customWidth="1"/>
    <col min="10503" max="10503" width="8.28515625" customWidth="1"/>
    <col min="10504" max="10504" width="10.42578125" customWidth="1"/>
    <col min="10505" max="10505" width="12.85546875" customWidth="1"/>
    <col min="10506" max="10508" width="9.28515625" bestFit="1" customWidth="1"/>
    <col min="10509" max="10509" width="10.42578125" bestFit="1" customWidth="1"/>
    <col min="10754" max="10754" width="27.140625" customWidth="1"/>
    <col min="10755" max="10755" width="13.85546875" customWidth="1"/>
    <col min="10756" max="10756" width="7.7109375" customWidth="1"/>
    <col min="10757" max="10757" width="8.140625" customWidth="1"/>
    <col min="10758" max="10758" width="10.7109375" customWidth="1"/>
    <col min="10759" max="10759" width="8.28515625" customWidth="1"/>
    <col min="10760" max="10760" width="10.42578125" customWidth="1"/>
    <col min="10761" max="10761" width="12.85546875" customWidth="1"/>
    <col min="10762" max="10764" width="9.28515625" bestFit="1" customWidth="1"/>
    <col min="10765" max="10765" width="10.42578125" bestFit="1" customWidth="1"/>
    <col min="11010" max="11010" width="27.140625" customWidth="1"/>
    <col min="11011" max="11011" width="13.85546875" customWidth="1"/>
    <col min="11012" max="11012" width="7.7109375" customWidth="1"/>
    <col min="11013" max="11013" width="8.140625" customWidth="1"/>
    <col min="11014" max="11014" width="10.7109375" customWidth="1"/>
    <col min="11015" max="11015" width="8.28515625" customWidth="1"/>
    <col min="11016" max="11016" width="10.42578125" customWidth="1"/>
    <col min="11017" max="11017" width="12.85546875" customWidth="1"/>
    <col min="11018" max="11020" width="9.28515625" bestFit="1" customWidth="1"/>
    <col min="11021" max="11021" width="10.42578125" bestFit="1" customWidth="1"/>
    <col min="11266" max="11266" width="27.140625" customWidth="1"/>
    <col min="11267" max="11267" width="13.85546875" customWidth="1"/>
    <col min="11268" max="11268" width="7.7109375" customWidth="1"/>
    <col min="11269" max="11269" width="8.140625" customWidth="1"/>
    <col min="11270" max="11270" width="10.7109375" customWidth="1"/>
    <col min="11271" max="11271" width="8.28515625" customWidth="1"/>
    <col min="11272" max="11272" width="10.42578125" customWidth="1"/>
    <col min="11273" max="11273" width="12.85546875" customWidth="1"/>
    <col min="11274" max="11276" width="9.28515625" bestFit="1" customWidth="1"/>
    <col min="11277" max="11277" width="10.42578125" bestFit="1" customWidth="1"/>
    <col min="11522" max="11522" width="27.140625" customWidth="1"/>
    <col min="11523" max="11523" width="13.85546875" customWidth="1"/>
    <col min="11524" max="11524" width="7.7109375" customWidth="1"/>
    <col min="11525" max="11525" width="8.140625" customWidth="1"/>
    <col min="11526" max="11526" width="10.7109375" customWidth="1"/>
    <col min="11527" max="11527" width="8.28515625" customWidth="1"/>
    <col min="11528" max="11528" width="10.42578125" customWidth="1"/>
    <col min="11529" max="11529" width="12.85546875" customWidth="1"/>
    <col min="11530" max="11532" width="9.28515625" bestFit="1" customWidth="1"/>
    <col min="11533" max="11533" width="10.42578125" bestFit="1" customWidth="1"/>
    <col min="11778" max="11778" width="27.140625" customWidth="1"/>
    <col min="11779" max="11779" width="13.85546875" customWidth="1"/>
    <col min="11780" max="11780" width="7.7109375" customWidth="1"/>
    <col min="11781" max="11781" width="8.140625" customWidth="1"/>
    <col min="11782" max="11782" width="10.7109375" customWidth="1"/>
    <col min="11783" max="11783" width="8.28515625" customWidth="1"/>
    <col min="11784" max="11784" width="10.42578125" customWidth="1"/>
    <col min="11785" max="11785" width="12.85546875" customWidth="1"/>
    <col min="11786" max="11788" width="9.28515625" bestFit="1" customWidth="1"/>
    <col min="11789" max="11789" width="10.42578125" bestFit="1" customWidth="1"/>
    <col min="12034" max="12034" width="27.140625" customWidth="1"/>
    <col min="12035" max="12035" width="13.85546875" customWidth="1"/>
    <col min="12036" max="12036" width="7.7109375" customWidth="1"/>
    <col min="12037" max="12037" width="8.140625" customWidth="1"/>
    <col min="12038" max="12038" width="10.7109375" customWidth="1"/>
    <col min="12039" max="12039" width="8.28515625" customWidth="1"/>
    <col min="12040" max="12040" width="10.42578125" customWidth="1"/>
    <col min="12041" max="12041" width="12.85546875" customWidth="1"/>
    <col min="12042" max="12044" width="9.28515625" bestFit="1" customWidth="1"/>
    <col min="12045" max="12045" width="10.42578125" bestFit="1" customWidth="1"/>
    <col min="12290" max="12290" width="27.140625" customWidth="1"/>
    <col min="12291" max="12291" width="13.85546875" customWidth="1"/>
    <col min="12292" max="12292" width="7.7109375" customWidth="1"/>
    <col min="12293" max="12293" width="8.140625" customWidth="1"/>
    <col min="12294" max="12294" width="10.7109375" customWidth="1"/>
    <col min="12295" max="12295" width="8.28515625" customWidth="1"/>
    <col min="12296" max="12296" width="10.42578125" customWidth="1"/>
    <col min="12297" max="12297" width="12.85546875" customWidth="1"/>
    <col min="12298" max="12300" width="9.28515625" bestFit="1" customWidth="1"/>
    <col min="12301" max="12301" width="10.42578125" bestFit="1" customWidth="1"/>
    <col min="12546" max="12546" width="27.140625" customWidth="1"/>
    <col min="12547" max="12547" width="13.85546875" customWidth="1"/>
    <col min="12548" max="12548" width="7.7109375" customWidth="1"/>
    <col min="12549" max="12549" width="8.140625" customWidth="1"/>
    <col min="12550" max="12550" width="10.7109375" customWidth="1"/>
    <col min="12551" max="12551" width="8.28515625" customWidth="1"/>
    <col min="12552" max="12552" width="10.42578125" customWidth="1"/>
    <col min="12553" max="12553" width="12.85546875" customWidth="1"/>
    <col min="12554" max="12556" width="9.28515625" bestFit="1" customWidth="1"/>
    <col min="12557" max="12557" width="10.42578125" bestFit="1" customWidth="1"/>
    <col min="12802" max="12802" width="27.140625" customWidth="1"/>
    <col min="12803" max="12803" width="13.85546875" customWidth="1"/>
    <col min="12804" max="12804" width="7.7109375" customWidth="1"/>
    <col min="12805" max="12805" width="8.140625" customWidth="1"/>
    <col min="12806" max="12806" width="10.7109375" customWidth="1"/>
    <col min="12807" max="12807" width="8.28515625" customWidth="1"/>
    <col min="12808" max="12808" width="10.42578125" customWidth="1"/>
    <col min="12809" max="12809" width="12.85546875" customWidth="1"/>
    <col min="12810" max="12812" width="9.28515625" bestFit="1" customWidth="1"/>
    <col min="12813" max="12813" width="10.42578125" bestFit="1" customWidth="1"/>
    <col min="13058" max="13058" width="27.140625" customWidth="1"/>
    <col min="13059" max="13059" width="13.85546875" customWidth="1"/>
    <col min="13060" max="13060" width="7.7109375" customWidth="1"/>
    <col min="13061" max="13061" width="8.140625" customWidth="1"/>
    <col min="13062" max="13062" width="10.7109375" customWidth="1"/>
    <col min="13063" max="13063" width="8.28515625" customWidth="1"/>
    <col min="13064" max="13064" width="10.42578125" customWidth="1"/>
    <col min="13065" max="13065" width="12.85546875" customWidth="1"/>
    <col min="13066" max="13068" width="9.28515625" bestFit="1" customWidth="1"/>
    <col min="13069" max="13069" width="10.42578125" bestFit="1" customWidth="1"/>
    <col min="13314" max="13314" width="27.140625" customWidth="1"/>
    <col min="13315" max="13315" width="13.85546875" customWidth="1"/>
    <col min="13316" max="13316" width="7.7109375" customWidth="1"/>
    <col min="13317" max="13317" width="8.140625" customWidth="1"/>
    <col min="13318" max="13318" width="10.7109375" customWidth="1"/>
    <col min="13319" max="13319" width="8.28515625" customWidth="1"/>
    <col min="13320" max="13320" width="10.42578125" customWidth="1"/>
    <col min="13321" max="13321" width="12.85546875" customWidth="1"/>
    <col min="13322" max="13324" width="9.28515625" bestFit="1" customWidth="1"/>
    <col min="13325" max="13325" width="10.42578125" bestFit="1" customWidth="1"/>
    <col min="13570" max="13570" width="27.140625" customWidth="1"/>
    <col min="13571" max="13571" width="13.85546875" customWidth="1"/>
    <col min="13572" max="13572" width="7.7109375" customWidth="1"/>
    <col min="13573" max="13573" width="8.140625" customWidth="1"/>
    <col min="13574" max="13574" width="10.7109375" customWidth="1"/>
    <col min="13575" max="13575" width="8.28515625" customWidth="1"/>
    <col min="13576" max="13576" width="10.42578125" customWidth="1"/>
    <col min="13577" max="13577" width="12.85546875" customWidth="1"/>
    <col min="13578" max="13580" width="9.28515625" bestFit="1" customWidth="1"/>
    <col min="13581" max="13581" width="10.42578125" bestFit="1" customWidth="1"/>
    <col min="13826" max="13826" width="27.140625" customWidth="1"/>
    <col min="13827" max="13827" width="13.85546875" customWidth="1"/>
    <col min="13828" max="13828" width="7.7109375" customWidth="1"/>
    <col min="13829" max="13829" width="8.140625" customWidth="1"/>
    <col min="13830" max="13830" width="10.7109375" customWidth="1"/>
    <col min="13831" max="13831" width="8.28515625" customWidth="1"/>
    <col min="13832" max="13832" width="10.42578125" customWidth="1"/>
    <col min="13833" max="13833" width="12.85546875" customWidth="1"/>
    <col min="13834" max="13836" width="9.28515625" bestFit="1" customWidth="1"/>
    <col min="13837" max="13837" width="10.42578125" bestFit="1" customWidth="1"/>
    <col min="14082" max="14082" width="27.140625" customWidth="1"/>
    <col min="14083" max="14083" width="13.85546875" customWidth="1"/>
    <col min="14084" max="14084" width="7.7109375" customWidth="1"/>
    <col min="14085" max="14085" width="8.140625" customWidth="1"/>
    <col min="14086" max="14086" width="10.7109375" customWidth="1"/>
    <col min="14087" max="14087" width="8.28515625" customWidth="1"/>
    <col min="14088" max="14088" width="10.42578125" customWidth="1"/>
    <col min="14089" max="14089" width="12.85546875" customWidth="1"/>
    <col min="14090" max="14092" width="9.28515625" bestFit="1" customWidth="1"/>
    <col min="14093" max="14093" width="10.42578125" bestFit="1" customWidth="1"/>
    <col min="14338" max="14338" width="27.140625" customWidth="1"/>
    <col min="14339" max="14339" width="13.85546875" customWidth="1"/>
    <col min="14340" max="14340" width="7.7109375" customWidth="1"/>
    <col min="14341" max="14341" width="8.140625" customWidth="1"/>
    <col min="14342" max="14342" width="10.7109375" customWidth="1"/>
    <col min="14343" max="14343" width="8.28515625" customWidth="1"/>
    <col min="14344" max="14344" width="10.42578125" customWidth="1"/>
    <col min="14345" max="14345" width="12.85546875" customWidth="1"/>
    <col min="14346" max="14348" width="9.28515625" bestFit="1" customWidth="1"/>
    <col min="14349" max="14349" width="10.42578125" bestFit="1" customWidth="1"/>
    <col min="14594" max="14594" width="27.140625" customWidth="1"/>
    <col min="14595" max="14595" width="13.85546875" customWidth="1"/>
    <col min="14596" max="14596" width="7.7109375" customWidth="1"/>
    <col min="14597" max="14597" width="8.140625" customWidth="1"/>
    <col min="14598" max="14598" width="10.7109375" customWidth="1"/>
    <col min="14599" max="14599" width="8.28515625" customWidth="1"/>
    <col min="14600" max="14600" width="10.42578125" customWidth="1"/>
    <col min="14601" max="14601" width="12.85546875" customWidth="1"/>
    <col min="14602" max="14604" width="9.28515625" bestFit="1" customWidth="1"/>
    <col min="14605" max="14605" width="10.42578125" bestFit="1" customWidth="1"/>
    <col min="14850" max="14850" width="27.140625" customWidth="1"/>
    <col min="14851" max="14851" width="13.85546875" customWidth="1"/>
    <col min="14852" max="14852" width="7.7109375" customWidth="1"/>
    <col min="14853" max="14853" width="8.140625" customWidth="1"/>
    <col min="14854" max="14854" width="10.7109375" customWidth="1"/>
    <col min="14855" max="14855" width="8.28515625" customWidth="1"/>
    <col min="14856" max="14856" width="10.42578125" customWidth="1"/>
    <col min="14857" max="14857" width="12.85546875" customWidth="1"/>
    <col min="14858" max="14860" width="9.28515625" bestFit="1" customWidth="1"/>
    <col min="14861" max="14861" width="10.42578125" bestFit="1" customWidth="1"/>
    <col min="15106" max="15106" width="27.140625" customWidth="1"/>
    <col min="15107" max="15107" width="13.85546875" customWidth="1"/>
    <col min="15108" max="15108" width="7.7109375" customWidth="1"/>
    <col min="15109" max="15109" width="8.140625" customWidth="1"/>
    <col min="15110" max="15110" width="10.7109375" customWidth="1"/>
    <col min="15111" max="15111" width="8.28515625" customWidth="1"/>
    <col min="15112" max="15112" width="10.42578125" customWidth="1"/>
    <col min="15113" max="15113" width="12.85546875" customWidth="1"/>
    <col min="15114" max="15116" width="9.28515625" bestFit="1" customWidth="1"/>
    <col min="15117" max="15117" width="10.42578125" bestFit="1" customWidth="1"/>
    <col min="15362" max="15362" width="27.140625" customWidth="1"/>
    <col min="15363" max="15363" width="13.85546875" customWidth="1"/>
    <col min="15364" max="15364" width="7.7109375" customWidth="1"/>
    <col min="15365" max="15365" width="8.140625" customWidth="1"/>
    <col min="15366" max="15366" width="10.7109375" customWidth="1"/>
    <col min="15367" max="15367" width="8.28515625" customWidth="1"/>
    <col min="15368" max="15368" width="10.42578125" customWidth="1"/>
    <col min="15369" max="15369" width="12.85546875" customWidth="1"/>
    <col min="15370" max="15372" width="9.28515625" bestFit="1" customWidth="1"/>
    <col min="15373" max="15373" width="10.42578125" bestFit="1" customWidth="1"/>
    <col min="15618" max="15618" width="27.140625" customWidth="1"/>
    <col min="15619" max="15619" width="13.85546875" customWidth="1"/>
    <col min="15620" max="15620" width="7.7109375" customWidth="1"/>
    <col min="15621" max="15621" width="8.140625" customWidth="1"/>
    <col min="15622" max="15622" width="10.7109375" customWidth="1"/>
    <col min="15623" max="15623" width="8.28515625" customWidth="1"/>
    <col min="15624" max="15624" width="10.42578125" customWidth="1"/>
    <col min="15625" max="15625" width="12.85546875" customWidth="1"/>
    <col min="15626" max="15628" width="9.28515625" bestFit="1" customWidth="1"/>
    <col min="15629" max="15629" width="10.42578125" bestFit="1" customWidth="1"/>
    <col min="15874" max="15874" width="27.140625" customWidth="1"/>
    <col min="15875" max="15875" width="13.85546875" customWidth="1"/>
    <col min="15876" max="15876" width="7.7109375" customWidth="1"/>
    <col min="15877" max="15877" width="8.140625" customWidth="1"/>
    <col min="15878" max="15878" width="10.7109375" customWidth="1"/>
    <col min="15879" max="15879" width="8.28515625" customWidth="1"/>
    <col min="15880" max="15880" width="10.42578125" customWidth="1"/>
    <col min="15881" max="15881" width="12.85546875" customWidth="1"/>
    <col min="15882" max="15884" width="9.28515625" bestFit="1" customWidth="1"/>
    <col min="15885" max="15885" width="10.42578125" bestFit="1" customWidth="1"/>
    <col min="16130" max="16130" width="27.140625" customWidth="1"/>
    <col min="16131" max="16131" width="13.85546875" customWidth="1"/>
    <col min="16132" max="16132" width="7.7109375" customWidth="1"/>
    <col min="16133" max="16133" width="8.140625" customWidth="1"/>
    <col min="16134" max="16134" width="10.7109375" customWidth="1"/>
    <col min="16135" max="16135" width="8.28515625" customWidth="1"/>
    <col min="16136" max="16136" width="10.42578125" customWidth="1"/>
    <col min="16137" max="16137" width="12.85546875" customWidth="1"/>
    <col min="16138" max="16140" width="9.28515625" bestFit="1" customWidth="1"/>
    <col min="16141" max="16141" width="10.42578125" bestFit="1" customWidth="1"/>
  </cols>
  <sheetData>
    <row r="1" spans="1:13" ht="69" customHeight="1" x14ac:dyDescent="0.25">
      <c r="J1" s="74" t="s">
        <v>110</v>
      </c>
      <c r="K1" s="74"/>
      <c r="L1" s="74"/>
      <c r="M1" s="74"/>
    </row>
    <row r="3" spans="1:13" ht="37.5" customHeight="1" x14ac:dyDescent="0.25">
      <c r="A3" s="77" t="s">
        <v>62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</row>
    <row r="4" spans="1:13" ht="42.75" customHeight="1" x14ac:dyDescent="0.25">
      <c r="A4" s="78" t="s">
        <v>0</v>
      </c>
      <c r="B4" s="78" t="s">
        <v>34</v>
      </c>
      <c r="C4" s="78" t="s">
        <v>35</v>
      </c>
      <c r="D4" s="80" t="s">
        <v>1</v>
      </c>
      <c r="E4" s="81"/>
      <c r="F4" s="81"/>
      <c r="G4" s="82"/>
      <c r="H4" s="80" t="s">
        <v>31</v>
      </c>
      <c r="I4" s="81"/>
      <c r="J4" s="81"/>
      <c r="K4" s="81"/>
      <c r="L4" s="81"/>
      <c r="M4" s="82"/>
    </row>
    <row r="5" spans="1:13" ht="32.25" customHeight="1" x14ac:dyDescent="0.25">
      <c r="A5" s="79"/>
      <c r="B5" s="79"/>
      <c r="C5" s="79"/>
      <c r="D5" s="2" t="s">
        <v>36</v>
      </c>
      <c r="E5" s="2" t="s">
        <v>37</v>
      </c>
      <c r="F5" s="5" t="s">
        <v>38</v>
      </c>
      <c r="G5" s="2" t="s">
        <v>39</v>
      </c>
      <c r="H5" s="2">
        <v>2020</v>
      </c>
      <c r="I5" s="17">
        <v>2021</v>
      </c>
      <c r="J5" s="2">
        <v>2022</v>
      </c>
      <c r="K5" s="2">
        <v>2023</v>
      </c>
      <c r="L5" s="2">
        <v>2024</v>
      </c>
      <c r="M5" s="2" t="s">
        <v>2</v>
      </c>
    </row>
    <row r="6" spans="1:13" s="1" customFormat="1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8">
        <v>6</v>
      </c>
      <c r="G6" s="3">
        <v>7</v>
      </c>
      <c r="H6" s="3">
        <v>8</v>
      </c>
      <c r="I6" s="12">
        <v>9</v>
      </c>
      <c r="J6" s="3">
        <v>10</v>
      </c>
      <c r="K6" s="3">
        <v>11</v>
      </c>
      <c r="L6" s="3">
        <v>12</v>
      </c>
      <c r="M6" s="3">
        <v>13</v>
      </c>
    </row>
    <row r="7" spans="1:13" ht="20.25" customHeight="1" x14ac:dyDescent="0.25">
      <c r="A7" s="93" t="s">
        <v>40</v>
      </c>
      <c r="B7" s="85" t="s">
        <v>61</v>
      </c>
      <c r="C7" s="4" t="s">
        <v>3</v>
      </c>
      <c r="D7" s="3" t="s">
        <v>4</v>
      </c>
      <c r="E7" s="3" t="s">
        <v>4</v>
      </c>
      <c r="F7" s="8" t="s">
        <v>4</v>
      </c>
      <c r="G7" s="3" t="s">
        <v>4</v>
      </c>
      <c r="H7" s="3"/>
      <c r="I7" s="12"/>
      <c r="J7" s="3"/>
      <c r="K7" s="3"/>
      <c r="L7" s="3"/>
      <c r="M7" s="3"/>
    </row>
    <row r="8" spans="1:13" ht="44.45" customHeight="1" x14ac:dyDescent="0.25">
      <c r="A8" s="94"/>
      <c r="B8" s="87"/>
      <c r="C8" s="18" t="s">
        <v>41</v>
      </c>
      <c r="D8" s="3" t="s">
        <v>4</v>
      </c>
      <c r="E8" s="3" t="s">
        <v>4</v>
      </c>
      <c r="F8" s="8" t="s">
        <v>4</v>
      </c>
      <c r="G8" s="3" t="s">
        <v>4</v>
      </c>
      <c r="H8" s="38">
        <f t="shared" ref="H8:M8" si="0">SUM(H9:H13)</f>
        <v>1750000</v>
      </c>
      <c r="I8" s="39">
        <f t="shared" si="0"/>
        <v>3773973.9799999995</v>
      </c>
      <c r="J8" s="38">
        <f t="shared" si="0"/>
        <v>6803756.620000001</v>
      </c>
      <c r="K8" s="38">
        <f t="shared" si="0"/>
        <v>180000</v>
      </c>
      <c r="L8" s="38">
        <f t="shared" si="0"/>
        <v>200000</v>
      </c>
      <c r="M8" s="34">
        <f t="shared" si="0"/>
        <v>12707730.600000001</v>
      </c>
    </row>
    <row r="9" spans="1:13" x14ac:dyDescent="0.25">
      <c r="A9" s="94"/>
      <c r="B9" s="83" t="s">
        <v>42</v>
      </c>
      <c r="C9" s="4"/>
      <c r="D9" s="19" t="s">
        <v>43</v>
      </c>
      <c r="E9" s="19" t="s">
        <v>44</v>
      </c>
      <c r="F9" s="20" t="s">
        <v>11</v>
      </c>
      <c r="G9" s="19" t="s">
        <v>45</v>
      </c>
      <c r="H9" s="40">
        <f>H15</f>
        <v>150000</v>
      </c>
      <c r="I9" s="41">
        <f>I21+I27+I33+I39+I45+I112+I106</f>
        <v>150000</v>
      </c>
      <c r="J9" s="40">
        <f>J21+J27+J33+J39+J45+J112+J106</f>
        <v>0</v>
      </c>
      <c r="K9" s="40">
        <f>K21+K27+K33+K39+K45+K112+K106</f>
        <v>0</v>
      </c>
      <c r="L9" s="40">
        <f>L21+L27+L33+L39+L45+L112+L106</f>
        <v>0</v>
      </c>
      <c r="M9" s="40">
        <f>SUM(H9:L9)</f>
        <v>300000</v>
      </c>
    </row>
    <row r="10" spans="1:13" x14ac:dyDescent="0.25">
      <c r="A10" s="94"/>
      <c r="B10" s="84"/>
      <c r="C10" s="4"/>
      <c r="D10" s="19" t="s">
        <v>43</v>
      </c>
      <c r="E10" s="19" t="s">
        <v>44</v>
      </c>
      <c r="F10" s="20" t="s">
        <v>46</v>
      </c>
      <c r="G10" s="19" t="s">
        <v>45</v>
      </c>
      <c r="H10" s="40">
        <f>H22+H28+H34+H40+H46+H113+H107</f>
        <v>0</v>
      </c>
      <c r="I10" s="41">
        <f>I16</f>
        <v>0</v>
      </c>
      <c r="J10" s="41">
        <f>J16</f>
        <v>190000</v>
      </c>
      <c r="K10" s="40">
        <f>K22+K28+K34+K40+K46+K113+K107</f>
        <v>180000</v>
      </c>
      <c r="L10" s="40">
        <f>L22+L28+L34+L40+L46+L113+L107</f>
        <v>200000</v>
      </c>
      <c r="M10" s="40">
        <f>SUM(H10:L10)</f>
        <v>570000</v>
      </c>
    </row>
    <row r="11" spans="1:13" x14ac:dyDescent="0.25">
      <c r="A11" s="94"/>
      <c r="B11" s="83" t="s">
        <v>47</v>
      </c>
      <c r="C11" s="4"/>
      <c r="D11" s="19" t="s">
        <v>43</v>
      </c>
      <c r="E11" s="19" t="s">
        <v>44</v>
      </c>
      <c r="F11" s="20" t="s">
        <v>48</v>
      </c>
      <c r="G11" s="19" t="s">
        <v>45</v>
      </c>
      <c r="H11" s="40">
        <f>H17</f>
        <v>1600000</v>
      </c>
      <c r="I11" s="42">
        <f>I17</f>
        <v>3623973.9799999995</v>
      </c>
      <c r="J11" s="40">
        <f>J23+J29+J35+J41+J47+J114</f>
        <v>0</v>
      </c>
      <c r="K11" s="40">
        <f>K23+K29+K35+K41+K47+K114</f>
        <v>0</v>
      </c>
      <c r="L11" s="40">
        <f>L23+L29+L35+L41+L47+L114</f>
        <v>0</v>
      </c>
      <c r="M11" s="43">
        <f>SUM(H11:L11)</f>
        <v>5223973.9799999995</v>
      </c>
    </row>
    <row r="12" spans="1:13" x14ac:dyDescent="0.25">
      <c r="A12" s="94"/>
      <c r="B12" s="84"/>
      <c r="C12" s="4"/>
      <c r="D12" s="19" t="s">
        <v>43</v>
      </c>
      <c r="E12" s="19" t="s">
        <v>44</v>
      </c>
      <c r="F12" s="20" t="s">
        <v>49</v>
      </c>
      <c r="G12" s="19" t="s">
        <v>45</v>
      </c>
      <c r="H12" s="40">
        <f>H24+H30+H36+H42+H48+H115+H109</f>
        <v>0</v>
      </c>
      <c r="I12" s="41">
        <f>I18</f>
        <v>0</v>
      </c>
      <c r="J12" s="40">
        <f>J18</f>
        <v>6613756.620000001</v>
      </c>
      <c r="K12" s="40">
        <f>K24+K30+K36+K42+K48+K115+K109</f>
        <v>0</v>
      </c>
      <c r="L12" s="40">
        <f>L24+L30+L36+L42+L48+L115+L109</f>
        <v>0</v>
      </c>
      <c r="M12" s="40">
        <f>SUM(H12:L12)</f>
        <v>6613756.620000001</v>
      </c>
    </row>
    <row r="13" spans="1:13" x14ac:dyDescent="0.25">
      <c r="A13" s="95"/>
      <c r="B13" s="4" t="s">
        <v>50</v>
      </c>
      <c r="C13" s="4"/>
      <c r="D13" s="19"/>
      <c r="E13" s="19"/>
      <c r="F13" s="20"/>
      <c r="G13" s="19"/>
      <c r="H13" s="40">
        <f>H25+H31+H37+H43+H49+H116</f>
        <v>0</v>
      </c>
      <c r="I13" s="41">
        <f>I19</f>
        <v>0</v>
      </c>
      <c r="J13" s="40">
        <f>J25+J31+J37+J43+J49+J116</f>
        <v>0</v>
      </c>
      <c r="K13" s="40">
        <f>K25+K31+K37+K43+K49+K116</f>
        <v>0</v>
      </c>
      <c r="L13" s="40">
        <f>L25+L31+L37+L43+L49+L116</f>
        <v>0</v>
      </c>
      <c r="M13" s="40">
        <f>SUM(H13:L13)</f>
        <v>0</v>
      </c>
    </row>
    <row r="14" spans="1:13" ht="72" x14ac:dyDescent="0.25">
      <c r="A14" s="85" t="s">
        <v>13</v>
      </c>
      <c r="B14" s="21" t="s">
        <v>51</v>
      </c>
      <c r="C14" s="18" t="s">
        <v>41</v>
      </c>
      <c r="D14" s="19"/>
      <c r="E14" s="19"/>
      <c r="F14" s="20"/>
      <c r="G14" s="19"/>
      <c r="H14" s="38">
        <f t="shared" ref="H14:M14" si="1">SUM(H15:H19)</f>
        <v>1750000</v>
      </c>
      <c r="I14" s="39">
        <f t="shared" si="1"/>
        <v>3773973.9799999995</v>
      </c>
      <c r="J14" s="38">
        <f t="shared" si="1"/>
        <v>6803756.620000001</v>
      </c>
      <c r="K14" s="38">
        <f t="shared" si="1"/>
        <v>180000</v>
      </c>
      <c r="L14" s="38">
        <f t="shared" si="1"/>
        <v>200000</v>
      </c>
      <c r="M14" s="34">
        <f t="shared" si="1"/>
        <v>12707730.600000001</v>
      </c>
    </row>
    <row r="15" spans="1:13" x14ac:dyDescent="0.25">
      <c r="A15" s="86"/>
      <c r="B15" s="83" t="s">
        <v>42</v>
      </c>
      <c r="C15" s="4"/>
      <c r="D15" s="19" t="s">
        <v>43</v>
      </c>
      <c r="E15" s="19" t="s">
        <v>44</v>
      </c>
      <c r="F15" s="20" t="s">
        <v>11</v>
      </c>
      <c r="G15" s="19" t="s">
        <v>45</v>
      </c>
      <c r="H15" s="40">
        <f>H21+H27+H33+H39+H45+H106+H112+H69</f>
        <v>150000</v>
      </c>
      <c r="I15" s="41">
        <f>I21+I27+I33+I39+I45+I106+I112</f>
        <v>150000</v>
      </c>
      <c r="J15" s="40">
        <f>J21+J27+J33+J39+J45+J106+J112</f>
        <v>0</v>
      </c>
      <c r="K15" s="40">
        <f>K21+K27+K33+K39+K45+K106+K112</f>
        <v>0</v>
      </c>
      <c r="L15" s="40">
        <f>L21+L27+L33+L39+L45+L106+L112</f>
        <v>0</v>
      </c>
      <c r="M15" s="40">
        <f>SUM(H15:L15)</f>
        <v>300000</v>
      </c>
    </row>
    <row r="16" spans="1:13" x14ac:dyDescent="0.25">
      <c r="A16" s="86"/>
      <c r="B16" s="84"/>
      <c r="C16" s="4"/>
      <c r="D16" s="19" t="s">
        <v>43</v>
      </c>
      <c r="E16" s="19" t="s">
        <v>44</v>
      </c>
      <c r="F16" s="20" t="s">
        <v>46</v>
      </c>
      <c r="G16" s="19" t="s">
        <v>45</v>
      </c>
      <c r="H16" s="40">
        <f>H22+H28+H34+H40+H46+H107+H113</f>
        <v>0</v>
      </c>
      <c r="I16" s="41">
        <f>I22+I28+I34+I40+I46+I52+I58+I64+I70+I76+I82+I88+I94+I100</f>
        <v>0</v>
      </c>
      <c r="J16" s="41">
        <f>J22+J28+J34+J40+J46+J52+J58+J64+J70+J76+J82+J88+J94+J100</f>
        <v>190000</v>
      </c>
      <c r="K16" s="41">
        <f>K22+K28+K34+K40+K46+K52+K58+K64+K70+K76+K82+K88+K94+K100</f>
        <v>180000</v>
      </c>
      <c r="L16" s="41">
        <f>L22+L28+L34+L40+L46+L52+L58+L64+L70+L76+L82+L88+L94+L100</f>
        <v>200000</v>
      </c>
      <c r="M16" s="40">
        <f>SUM(H16:L16)</f>
        <v>570000</v>
      </c>
    </row>
    <row r="17" spans="1:13" x14ac:dyDescent="0.25">
      <c r="A17" s="86"/>
      <c r="B17" s="83" t="s">
        <v>47</v>
      </c>
      <c r="C17" s="4"/>
      <c r="D17" s="19" t="s">
        <v>43</v>
      </c>
      <c r="E17" s="19" t="s">
        <v>44</v>
      </c>
      <c r="F17" s="20" t="s">
        <v>48</v>
      </c>
      <c r="G17" s="19" t="s">
        <v>45</v>
      </c>
      <c r="H17" s="40">
        <f>H23+H29+H35+H41+H47+H108+H114+H71</f>
        <v>1600000</v>
      </c>
      <c r="I17" s="42">
        <f>I23+I29+I35+I41+I47+I53+I59+I65+I71+I77+I83+I89+I95+I101</f>
        <v>3623973.9799999995</v>
      </c>
      <c r="J17" s="40">
        <v>0</v>
      </c>
      <c r="K17" s="40">
        <v>0</v>
      </c>
      <c r="L17" s="40">
        <v>0</v>
      </c>
      <c r="M17" s="43">
        <f>SUM(H17:L17)</f>
        <v>5223973.9799999995</v>
      </c>
    </row>
    <row r="18" spans="1:13" x14ac:dyDescent="0.25">
      <c r="A18" s="86"/>
      <c r="B18" s="84"/>
      <c r="C18" s="4"/>
      <c r="D18" s="19" t="s">
        <v>43</v>
      </c>
      <c r="E18" s="19" t="s">
        <v>44</v>
      </c>
      <c r="F18" s="20" t="s">
        <v>49</v>
      </c>
      <c r="G18" s="19" t="s">
        <v>45</v>
      </c>
      <c r="H18" s="40">
        <f>H24+H30+H36+H42+H48+H109+H115</f>
        <v>0</v>
      </c>
      <c r="I18" s="41">
        <f>I24+I30+I36+I42+I48+I109+I115</f>
        <v>0</v>
      </c>
      <c r="J18" s="40">
        <f>J24+J30+J36+J42+J48+J54+J60+J66+J72+J78+J84+J90+J96+J102</f>
        <v>6613756.620000001</v>
      </c>
      <c r="K18" s="40">
        <f t="shared" ref="K18:L18" si="2">K24+K30+K36+K42+K48+K54+K60+K66+K72+K78+K84+K90+K96+K102</f>
        <v>0</v>
      </c>
      <c r="L18" s="40">
        <f t="shared" si="2"/>
        <v>0</v>
      </c>
      <c r="M18" s="40">
        <f>SUM(H18:L18)</f>
        <v>6613756.620000001</v>
      </c>
    </row>
    <row r="19" spans="1:13" x14ac:dyDescent="0.25">
      <c r="A19" s="87"/>
      <c r="B19" s="4" t="s">
        <v>50</v>
      </c>
      <c r="C19" s="4"/>
      <c r="D19" s="19"/>
      <c r="E19" s="19"/>
      <c r="F19" s="20"/>
      <c r="G19" s="19"/>
      <c r="H19" s="40">
        <v>0</v>
      </c>
      <c r="I19" s="41">
        <v>0</v>
      </c>
      <c r="J19" s="40">
        <v>0</v>
      </c>
      <c r="K19" s="40">
        <v>0</v>
      </c>
      <c r="L19" s="40">
        <v>0</v>
      </c>
      <c r="M19" s="40">
        <f>SUM(H19:L19)</f>
        <v>0</v>
      </c>
    </row>
    <row r="20" spans="1:13" ht="48.75" x14ac:dyDescent="0.25">
      <c r="A20" s="88" t="s">
        <v>14</v>
      </c>
      <c r="B20" s="4" t="s">
        <v>56</v>
      </c>
      <c r="C20" s="18" t="s">
        <v>41</v>
      </c>
      <c r="D20" s="19"/>
      <c r="E20" s="19"/>
      <c r="F20" s="20"/>
      <c r="G20" s="19"/>
      <c r="H20" s="38">
        <f t="shared" ref="H20:M20" si="3">SUM(H21:H25)</f>
        <v>500000</v>
      </c>
      <c r="I20" s="44">
        <f t="shared" si="3"/>
        <v>414397.4</v>
      </c>
      <c r="J20" s="38">
        <f t="shared" si="3"/>
        <v>0</v>
      </c>
      <c r="K20" s="38">
        <f t="shared" si="3"/>
        <v>130000</v>
      </c>
      <c r="L20" s="38">
        <f t="shared" si="3"/>
        <v>140000</v>
      </c>
      <c r="M20" s="34">
        <f t="shared" si="3"/>
        <v>1184397.3999999999</v>
      </c>
    </row>
    <row r="21" spans="1:13" x14ac:dyDescent="0.25">
      <c r="A21" s="89"/>
      <c r="B21" s="83" t="s">
        <v>42</v>
      </c>
      <c r="C21" s="4"/>
      <c r="D21" s="19" t="s">
        <v>43</v>
      </c>
      <c r="E21" s="19" t="s">
        <v>44</v>
      </c>
      <c r="F21" s="20" t="s">
        <v>11</v>
      </c>
      <c r="G21" s="19" t="s">
        <v>45</v>
      </c>
      <c r="H21" s="40">
        <v>100000</v>
      </c>
      <c r="I21" s="41">
        <v>52000</v>
      </c>
      <c r="J21" s="40">
        <v>0</v>
      </c>
      <c r="K21" s="40">
        <v>0</v>
      </c>
      <c r="L21" s="40">
        <v>0</v>
      </c>
      <c r="M21" s="40">
        <f>SUM(H21:L21)</f>
        <v>152000</v>
      </c>
    </row>
    <row r="22" spans="1:13" x14ac:dyDescent="0.25">
      <c r="A22" s="89"/>
      <c r="B22" s="84"/>
      <c r="C22" s="4"/>
      <c r="D22" s="19" t="s">
        <v>43</v>
      </c>
      <c r="E22" s="19" t="s">
        <v>44</v>
      </c>
      <c r="F22" s="20" t="s">
        <v>46</v>
      </c>
      <c r="G22" s="19" t="s">
        <v>45</v>
      </c>
      <c r="H22" s="40">
        <v>0</v>
      </c>
      <c r="I22" s="41">
        <v>0</v>
      </c>
      <c r="J22" s="40">
        <v>0</v>
      </c>
      <c r="K22" s="40">
        <v>130000</v>
      </c>
      <c r="L22" s="40">
        <v>140000</v>
      </c>
      <c r="M22" s="40">
        <f>SUM(H22:L22)</f>
        <v>270000</v>
      </c>
    </row>
    <row r="23" spans="1:13" x14ac:dyDescent="0.25">
      <c r="A23" s="89"/>
      <c r="B23" s="83" t="s">
        <v>47</v>
      </c>
      <c r="C23" s="4"/>
      <c r="D23" s="19" t="s">
        <v>43</v>
      </c>
      <c r="E23" s="19" t="s">
        <v>44</v>
      </c>
      <c r="F23" s="20" t="s">
        <v>48</v>
      </c>
      <c r="G23" s="19" t="s">
        <v>45</v>
      </c>
      <c r="H23" s="40">
        <v>400000</v>
      </c>
      <c r="I23" s="41">
        <v>362397.4</v>
      </c>
      <c r="J23" s="40">
        <f>0</f>
        <v>0</v>
      </c>
      <c r="K23" s="40">
        <v>0</v>
      </c>
      <c r="L23" s="40">
        <v>0</v>
      </c>
      <c r="M23" s="40">
        <f>SUM(H23:L23)</f>
        <v>762397.4</v>
      </c>
    </row>
    <row r="24" spans="1:13" x14ac:dyDescent="0.25">
      <c r="A24" s="89"/>
      <c r="B24" s="84"/>
      <c r="C24" s="4"/>
      <c r="D24" s="19" t="s">
        <v>43</v>
      </c>
      <c r="E24" s="19" t="s">
        <v>44</v>
      </c>
      <c r="F24" s="20" t="s">
        <v>49</v>
      </c>
      <c r="G24" s="19" t="s">
        <v>45</v>
      </c>
      <c r="H24" s="40">
        <v>0</v>
      </c>
      <c r="I24" s="41">
        <v>0</v>
      </c>
      <c r="J24" s="40">
        <v>0</v>
      </c>
      <c r="K24" s="40">
        <v>0</v>
      </c>
      <c r="L24" s="40">
        <v>0</v>
      </c>
      <c r="M24" s="40">
        <f>SUM(H24:L24)</f>
        <v>0</v>
      </c>
    </row>
    <row r="25" spans="1:13" x14ac:dyDescent="0.25">
      <c r="A25" s="90"/>
      <c r="B25" s="4" t="s">
        <v>50</v>
      </c>
      <c r="C25" s="4"/>
      <c r="D25" s="19"/>
      <c r="E25" s="19"/>
      <c r="F25" s="20"/>
      <c r="G25" s="19"/>
      <c r="H25" s="40">
        <v>0</v>
      </c>
      <c r="I25" s="41">
        <v>0</v>
      </c>
      <c r="J25" s="40">
        <v>0</v>
      </c>
      <c r="K25" s="40">
        <v>0</v>
      </c>
      <c r="L25" s="40">
        <v>0</v>
      </c>
      <c r="M25" s="40">
        <f>SUM(H25:L25)</f>
        <v>0</v>
      </c>
    </row>
    <row r="26" spans="1:13" ht="303" customHeight="1" x14ac:dyDescent="0.25">
      <c r="A26" s="88" t="s">
        <v>15</v>
      </c>
      <c r="B26" s="21" t="s">
        <v>95</v>
      </c>
      <c r="C26" s="18" t="s">
        <v>41</v>
      </c>
      <c r="D26" s="19"/>
      <c r="E26" s="19"/>
      <c r="F26" s="20"/>
      <c r="G26" s="19"/>
      <c r="H26" s="38">
        <f t="shared" ref="H26:M26" si="4">SUM(H27:H31)</f>
        <v>0</v>
      </c>
      <c r="I26" s="44">
        <f t="shared" si="4"/>
        <v>0</v>
      </c>
      <c r="J26" s="38">
        <f t="shared" si="4"/>
        <v>0</v>
      </c>
      <c r="K26" s="38">
        <f t="shared" si="4"/>
        <v>0</v>
      </c>
      <c r="L26" s="38">
        <f t="shared" si="4"/>
        <v>0</v>
      </c>
      <c r="M26" s="38">
        <f t="shared" si="4"/>
        <v>0</v>
      </c>
    </row>
    <row r="27" spans="1:13" x14ac:dyDescent="0.25">
      <c r="A27" s="89"/>
      <c r="B27" s="83" t="s">
        <v>42</v>
      </c>
      <c r="C27" s="4"/>
      <c r="D27" s="19" t="s">
        <v>43</v>
      </c>
      <c r="E27" s="19" t="s">
        <v>44</v>
      </c>
      <c r="F27" s="20" t="s">
        <v>11</v>
      </c>
      <c r="G27" s="19" t="s">
        <v>45</v>
      </c>
      <c r="H27" s="40">
        <v>0</v>
      </c>
      <c r="I27" s="41">
        <v>0</v>
      </c>
      <c r="J27" s="40">
        <v>0</v>
      </c>
      <c r="K27" s="40">
        <v>0</v>
      </c>
      <c r="L27" s="40">
        <v>0</v>
      </c>
      <c r="M27" s="40">
        <f>SUM(H27:L27)</f>
        <v>0</v>
      </c>
    </row>
    <row r="28" spans="1:13" x14ac:dyDescent="0.25">
      <c r="A28" s="89"/>
      <c r="B28" s="84"/>
      <c r="C28" s="4"/>
      <c r="D28" s="19" t="s">
        <v>43</v>
      </c>
      <c r="E28" s="19" t="s">
        <v>44</v>
      </c>
      <c r="F28" s="20" t="s">
        <v>46</v>
      </c>
      <c r="G28" s="19" t="s">
        <v>45</v>
      </c>
      <c r="H28" s="40">
        <v>0</v>
      </c>
      <c r="I28" s="41">
        <v>0</v>
      </c>
      <c r="J28" s="40">
        <v>0</v>
      </c>
      <c r="K28" s="40">
        <v>0</v>
      </c>
      <c r="L28" s="40">
        <v>0</v>
      </c>
      <c r="M28" s="40">
        <f>SUM(H28:L28)</f>
        <v>0</v>
      </c>
    </row>
    <row r="29" spans="1:13" x14ac:dyDescent="0.25">
      <c r="A29" s="89"/>
      <c r="B29" s="83" t="s">
        <v>47</v>
      </c>
      <c r="C29" s="4"/>
      <c r="D29" s="19" t="s">
        <v>43</v>
      </c>
      <c r="E29" s="19" t="s">
        <v>44</v>
      </c>
      <c r="F29" s="20" t="s">
        <v>48</v>
      </c>
      <c r="G29" s="19" t="s">
        <v>45</v>
      </c>
      <c r="H29" s="40">
        <v>0</v>
      </c>
      <c r="I29" s="41">
        <v>0</v>
      </c>
      <c r="J29" s="40">
        <v>0</v>
      </c>
      <c r="K29" s="40">
        <v>0</v>
      </c>
      <c r="L29" s="40">
        <v>0</v>
      </c>
      <c r="M29" s="40">
        <f>SUM(H29:L29)</f>
        <v>0</v>
      </c>
    </row>
    <row r="30" spans="1:13" x14ac:dyDescent="0.25">
      <c r="A30" s="89"/>
      <c r="B30" s="84"/>
      <c r="C30" s="4"/>
      <c r="D30" s="19" t="s">
        <v>43</v>
      </c>
      <c r="E30" s="19" t="s">
        <v>44</v>
      </c>
      <c r="F30" s="20" t="s">
        <v>49</v>
      </c>
      <c r="G30" s="19" t="s">
        <v>45</v>
      </c>
      <c r="H30" s="40">
        <v>0</v>
      </c>
      <c r="I30" s="41">
        <v>0</v>
      </c>
      <c r="J30" s="40">
        <v>0</v>
      </c>
      <c r="K30" s="40">
        <v>0</v>
      </c>
      <c r="L30" s="40">
        <v>0</v>
      </c>
      <c r="M30" s="40">
        <f>SUM(H30:L30)</f>
        <v>0</v>
      </c>
    </row>
    <row r="31" spans="1:13" x14ac:dyDescent="0.25">
      <c r="A31" s="90"/>
      <c r="B31" s="4" t="s">
        <v>50</v>
      </c>
      <c r="C31" s="4"/>
      <c r="D31" s="19"/>
      <c r="E31" s="19"/>
      <c r="F31" s="20"/>
      <c r="G31" s="19"/>
      <c r="H31" s="40">
        <v>0</v>
      </c>
      <c r="I31" s="41">
        <v>0</v>
      </c>
      <c r="J31" s="40">
        <v>0</v>
      </c>
      <c r="K31" s="40">
        <v>0</v>
      </c>
      <c r="L31" s="40">
        <v>0</v>
      </c>
      <c r="M31" s="40">
        <v>0</v>
      </c>
    </row>
    <row r="32" spans="1:13" ht="216" customHeight="1" x14ac:dyDescent="0.25">
      <c r="A32" s="88" t="s">
        <v>16</v>
      </c>
      <c r="B32" s="21" t="s">
        <v>96</v>
      </c>
      <c r="C32" s="18" t="s">
        <v>41</v>
      </c>
      <c r="D32" s="19"/>
      <c r="E32" s="19"/>
      <c r="F32" s="20"/>
      <c r="G32" s="19"/>
      <c r="H32" s="38">
        <f t="shared" ref="H32:M32" si="5">SUM(H33:H37)</f>
        <v>0</v>
      </c>
      <c r="I32" s="35">
        <f t="shared" si="5"/>
        <v>1112453.42</v>
      </c>
      <c r="J32" s="38">
        <f t="shared" si="5"/>
        <v>763658.32</v>
      </c>
      <c r="K32" s="38">
        <f t="shared" si="5"/>
        <v>0</v>
      </c>
      <c r="L32" s="38">
        <f t="shared" si="5"/>
        <v>0</v>
      </c>
      <c r="M32" s="38">
        <f t="shared" si="5"/>
        <v>1876111.7399999998</v>
      </c>
    </row>
    <row r="33" spans="1:13" x14ac:dyDescent="0.25">
      <c r="A33" s="89"/>
      <c r="B33" s="83" t="s">
        <v>42</v>
      </c>
      <c r="C33" s="4"/>
      <c r="D33" s="19" t="s">
        <v>43</v>
      </c>
      <c r="E33" s="19" t="s">
        <v>44</v>
      </c>
      <c r="F33" s="20" t="s">
        <v>11</v>
      </c>
      <c r="G33" s="19" t="s">
        <v>45</v>
      </c>
      <c r="H33" s="40">
        <v>0</v>
      </c>
      <c r="I33" s="41">
        <v>32500</v>
      </c>
      <c r="J33" s="40">
        <v>0</v>
      </c>
      <c r="K33" s="40">
        <v>0</v>
      </c>
      <c r="L33" s="40">
        <v>0</v>
      </c>
      <c r="M33" s="40">
        <f>SUM(H33:L33)</f>
        <v>32500</v>
      </c>
    </row>
    <row r="34" spans="1:13" x14ac:dyDescent="0.25">
      <c r="A34" s="89"/>
      <c r="B34" s="84"/>
      <c r="C34" s="4"/>
      <c r="D34" s="19" t="s">
        <v>43</v>
      </c>
      <c r="E34" s="19" t="s">
        <v>44</v>
      </c>
      <c r="F34" s="20" t="s">
        <v>46</v>
      </c>
      <c r="G34" s="19" t="s">
        <v>45</v>
      </c>
      <c r="H34" s="40">
        <v>0</v>
      </c>
      <c r="I34" s="41">
        <v>0</v>
      </c>
      <c r="J34" s="40">
        <f>26530</f>
        <v>26530</v>
      </c>
      <c r="K34" s="40">
        <v>0</v>
      </c>
      <c r="L34" s="40">
        <v>0</v>
      </c>
      <c r="M34" s="40">
        <f>SUM(H34:L34)</f>
        <v>26530</v>
      </c>
    </row>
    <row r="35" spans="1:13" x14ac:dyDescent="0.25">
      <c r="A35" s="89"/>
      <c r="B35" s="83" t="s">
        <v>47</v>
      </c>
      <c r="C35" s="4"/>
      <c r="D35" s="19" t="s">
        <v>43</v>
      </c>
      <c r="E35" s="19" t="s">
        <v>44</v>
      </c>
      <c r="F35" s="20" t="s">
        <v>48</v>
      </c>
      <c r="G35" s="19" t="s">
        <v>45</v>
      </c>
      <c r="H35" s="40">
        <v>0</v>
      </c>
      <c r="I35" s="42">
        <v>1079953.42</v>
      </c>
      <c r="J35" s="40">
        <v>0</v>
      </c>
      <c r="K35" s="40">
        <v>0</v>
      </c>
      <c r="L35" s="40">
        <v>0</v>
      </c>
      <c r="M35" s="40">
        <f>SUM(H35:L35)</f>
        <v>1079953.42</v>
      </c>
    </row>
    <row r="36" spans="1:13" x14ac:dyDescent="0.25">
      <c r="A36" s="89"/>
      <c r="B36" s="84"/>
      <c r="C36" s="4"/>
      <c r="D36" s="19" t="s">
        <v>43</v>
      </c>
      <c r="E36" s="19" t="s">
        <v>44</v>
      </c>
      <c r="F36" s="20" t="s">
        <v>49</v>
      </c>
      <c r="G36" s="19" t="s">
        <v>45</v>
      </c>
      <c r="H36" s="40">
        <v>0</v>
      </c>
      <c r="I36" s="41">
        <v>0</v>
      </c>
      <c r="J36" s="40">
        <f>737128.32</f>
        <v>737128.32</v>
      </c>
      <c r="K36" s="40">
        <v>0</v>
      </c>
      <c r="L36" s="40">
        <v>0</v>
      </c>
      <c r="M36" s="40">
        <f>SUM(H36:L36)</f>
        <v>737128.32</v>
      </c>
    </row>
    <row r="37" spans="1:13" x14ac:dyDescent="0.25">
      <c r="A37" s="90"/>
      <c r="B37" s="4" t="s">
        <v>50</v>
      </c>
      <c r="C37" s="4"/>
      <c r="D37" s="19"/>
      <c r="E37" s="19"/>
      <c r="F37" s="20"/>
      <c r="G37" s="19"/>
      <c r="H37" s="40">
        <v>0</v>
      </c>
      <c r="I37" s="41">
        <v>0</v>
      </c>
      <c r="J37" s="40">
        <v>0</v>
      </c>
      <c r="K37" s="40">
        <v>0</v>
      </c>
      <c r="L37" s="40">
        <v>0</v>
      </c>
      <c r="M37" s="40">
        <f>SUM(H37:L37)</f>
        <v>0</v>
      </c>
    </row>
    <row r="38" spans="1:13" ht="168" customHeight="1" x14ac:dyDescent="0.25">
      <c r="A38" s="88" t="s">
        <v>17</v>
      </c>
      <c r="B38" s="21" t="s">
        <v>111</v>
      </c>
      <c r="C38" s="18" t="s">
        <v>41</v>
      </c>
      <c r="D38" s="19"/>
      <c r="E38" s="19"/>
      <c r="F38" s="20"/>
      <c r="G38" s="19"/>
      <c r="H38" s="38">
        <f t="shared" ref="H38:M38" si="6">SUM(H39:H43)</f>
        <v>1085290</v>
      </c>
      <c r="I38" s="39">
        <f t="shared" si="6"/>
        <v>1959953.95</v>
      </c>
      <c r="J38" s="38">
        <f t="shared" si="6"/>
        <v>5689584.5600000005</v>
      </c>
      <c r="K38" s="38">
        <f t="shared" si="6"/>
        <v>50000</v>
      </c>
      <c r="L38" s="38">
        <f t="shared" si="6"/>
        <v>60000</v>
      </c>
      <c r="M38" s="34">
        <f t="shared" si="6"/>
        <v>8844828.5100000016</v>
      </c>
    </row>
    <row r="39" spans="1:13" x14ac:dyDescent="0.25">
      <c r="A39" s="89"/>
      <c r="B39" s="83" t="s">
        <v>42</v>
      </c>
      <c r="C39" s="4"/>
      <c r="D39" s="19" t="s">
        <v>43</v>
      </c>
      <c r="E39" s="19" t="s">
        <v>44</v>
      </c>
      <c r="F39" s="20" t="s">
        <v>11</v>
      </c>
      <c r="G39" s="19" t="s">
        <v>45</v>
      </c>
      <c r="H39" s="40">
        <v>47000</v>
      </c>
      <c r="I39" s="41">
        <v>57100</v>
      </c>
      <c r="J39" s="40">
        <v>0</v>
      </c>
      <c r="K39" s="40">
        <v>0</v>
      </c>
      <c r="L39" s="40">
        <v>0</v>
      </c>
      <c r="M39" s="40">
        <f>SUM(H39:L39)</f>
        <v>104100</v>
      </c>
    </row>
    <row r="40" spans="1:13" x14ac:dyDescent="0.25">
      <c r="A40" s="89"/>
      <c r="B40" s="84"/>
      <c r="C40" s="4"/>
      <c r="D40" s="19" t="s">
        <v>43</v>
      </c>
      <c r="E40" s="19" t="s">
        <v>44</v>
      </c>
      <c r="F40" s="20" t="s">
        <v>46</v>
      </c>
      <c r="G40" s="19" t="s">
        <v>45</v>
      </c>
      <c r="H40" s="40">
        <v>0</v>
      </c>
      <c r="I40" s="41">
        <v>0</v>
      </c>
      <c r="J40" s="40">
        <f>137330+18182</f>
        <v>155512</v>
      </c>
      <c r="K40" s="40">
        <v>50000</v>
      </c>
      <c r="L40" s="40">
        <v>60000</v>
      </c>
      <c r="M40" s="40">
        <f>SUM(H40:L40)</f>
        <v>265512</v>
      </c>
    </row>
    <row r="41" spans="1:13" x14ac:dyDescent="0.25">
      <c r="A41" s="89"/>
      <c r="B41" s="83" t="s">
        <v>47</v>
      </c>
      <c r="C41" s="4"/>
      <c r="D41" s="19" t="s">
        <v>43</v>
      </c>
      <c r="E41" s="19" t="s">
        <v>44</v>
      </c>
      <c r="F41" s="20" t="s">
        <v>48</v>
      </c>
      <c r="G41" s="19" t="s">
        <v>45</v>
      </c>
      <c r="H41" s="43">
        <v>1038290</v>
      </c>
      <c r="I41" s="42">
        <v>1902853.95</v>
      </c>
      <c r="J41" s="40">
        <v>0</v>
      </c>
      <c r="K41" s="40">
        <v>0</v>
      </c>
      <c r="L41" s="40">
        <v>0</v>
      </c>
      <c r="M41" s="40">
        <f>SUM(H41:L41)</f>
        <v>2941143.95</v>
      </c>
    </row>
    <row r="42" spans="1:13" x14ac:dyDescent="0.25">
      <c r="A42" s="89"/>
      <c r="B42" s="84"/>
      <c r="C42" s="4"/>
      <c r="D42" s="19" t="s">
        <v>43</v>
      </c>
      <c r="E42" s="19" t="s">
        <v>44</v>
      </c>
      <c r="F42" s="20" t="s">
        <v>49</v>
      </c>
      <c r="G42" s="19" t="s">
        <v>45</v>
      </c>
      <c r="H42" s="40">
        <v>0</v>
      </c>
      <c r="I42" s="41">
        <v>0</v>
      </c>
      <c r="J42" s="40">
        <f>3816221.23+1717851.33</f>
        <v>5534072.5600000005</v>
      </c>
      <c r="K42" s="40">
        <v>0</v>
      </c>
      <c r="L42" s="40">
        <v>0</v>
      </c>
      <c r="M42" s="40">
        <f>SUM(H42:L42)</f>
        <v>5534072.5600000005</v>
      </c>
    </row>
    <row r="43" spans="1:13" x14ac:dyDescent="0.25">
      <c r="A43" s="90"/>
      <c r="B43" s="4" t="s">
        <v>50</v>
      </c>
      <c r="C43" s="4"/>
      <c r="D43" s="19"/>
      <c r="E43" s="19"/>
      <c r="F43" s="20"/>
      <c r="G43" s="19"/>
      <c r="H43" s="40">
        <v>0</v>
      </c>
      <c r="I43" s="41">
        <v>0</v>
      </c>
      <c r="J43" s="40">
        <v>0</v>
      </c>
      <c r="K43" s="40">
        <v>0</v>
      </c>
      <c r="L43" s="40">
        <v>0</v>
      </c>
      <c r="M43" s="40">
        <f>SUM(H43:L43)</f>
        <v>0</v>
      </c>
    </row>
    <row r="44" spans="1:13" ht="169.5" customHeight="1" x14ac:dyDescent="0.25">
      <c r="A44" s="88" t="s">
        <v>18</v>
      </c>
      <c r="B44" s="21" t="s">
        <v>57</v>
      </c>
      <c r="C44" s="18" t="s">
        <v>41</v>
      </c>
      <c r="D44" s="19"/>
      <c r="E44" s="19"/>
      <c r="F44" s="20"/>
      <c r="G44" s="19"/>
      <c r="H44" s="38">
        <f t="shared" ref="H44:M44" si="7">SUM(H45:H49)</f>
        <v>0</v>
      </c>
      <c r="I44" s="44">
        <f t="shared" si="7"/>
        <v>287169.21000000002</v>
      </c>
      <c r="J44" s="38">
        <f t="shared" si="7"/>
        <v>176902.32</v>
      </c>
      <c r="K44" s="38">
        <f t="shared" si="7"/>
        <v>0</v>
      </c>
      <c r="L44" s="38">
        <f t="shared" si="7"/>
        <v>0</v>
      </c>
      <c r="M44" s="38">
        <f t="shared" si="7"/>
        <v>464071.53</v>
      </c>
    </row>
    <row r="45" spans="1:13" x14ac:dyDescent="0.25">
      <c r="A45" s="89"/>
      <c r="B45" s="83" t="s">
        <v>42</v>
      </c>
      <c r="C45" s="4"/>
      <c r="D45" s="19" t="s">
        <v>43</v>
      </c>
      <c r="E45" s="19" t="s">
        <v>44</v>
      </c>
      <c r="F45" s="20" t="s">
        <v>11</v>
      </c>
      <c r="G45" s="19" t="s">
        <v>45</v>
      </c>
      <c r="H45" s="40">
        <v>0</v>
      </c>
      <c r="I45" s="41">
        <v>8400</v>
      </c>
      <c r="J45" s="40">
        <v>0</v>
      </c>
      <c r="K45" s="40">
        <v>0</v>
      </c>
      <c r="L45" s="40">
        <v>0</v>
      </c>
      <c r="M45" s="40">
        <f>SUM(H45:L45)</f>
        <v>8400</v>
      </c>
    </row>
    <row r="46" spans="1:13" x14ac:dyDescent="0.25">
      <c r="A46" s="89"/>
      <c r="B46" s="84"/>
      <c r="C46" s="4"/>
      <c r="D46" s="19" t="s">
        <v>43</v>
      </c>
      <c r="E46" s="19" t="s">
        <v>44</v>
      </c>
      <c r="F46" s="20" t="s">
        <v>46</v>
      </c>
      <c r="G46" s="19" t="s">
        <v>45</v>
      </c>
      <c r="H46" s="40">
        <v>0</v>
      </c>
      <c r="I46" s="41">
        <v>0</v>
      </c>
      <c r="J46" s="40">
        <f>6140</f>
        <v>6140</v>
      </c>
      <c r="K46" s="40">
        <v>0</v>
      </c>
      <c r="L46" s="40">
        <v>0</v>
      </c>
      <c r="M46" s="40">
        <f>SUM(H46:L46)</f>
        <v>6140</v>
      </c>
    </row>
    <row r="47" spans="1:13" x14ac:dyDescent="0.25">
      <c r="A47" s="89"/>
      <c r="B47" s="83" t="s">
        <v>47</v>
      </c>
      <c r="C47" s="4"/>
      <c r="D47" s="19" t="s">
        <v>43</v>
      </c>
      <c r="E47" s="19" t="s">
        <v>44</v>
      </c>
      <c r="F47" s="20" t="s">
        <v>48</v>
      </c>
      <c r="G47" s="19" t="s">
        <v>45</v>
      </c>
      <c r="H47" s="40">
        <v>0</v>
      </c>
      <c r="I47" s="41">
        <v>278769.21000000002</v>
      </c>
      <c r="J47" s="40">
        <v>0</v>
      </c>
      <c r="K47" s="40">
        <v>0</v>
      </c>
      <c r="L47" s="40">
        <v>0</v>
      </c>
      <c r="M47" s="40">
        <f>SUM(H47:L47)</f>
        <v>278769.21000000002</v>
      </c>
    </row>
    <row r="48" spans="1:13" x14ac:dyDescent="0.25">
      <c r="A48" s="89"/>
      <c r="B48" s="84"/>
      <c r="C48" s="4"/>
      <c r="D48" s="19" t="s">
        <v>43</v>
      </c>
      <c r="E48" s="19" t="s">
        <v>44</v>
      </c>
      <c r="F48" s="20" t="s">
        <v>49</v>
      </c>
      <c r="G48" s="19" t="s">
        <v>45</v>
      </c>
      <c r="H48" s="40">
        <v>0</v>
      </c>
      <c r="I48" s="41">
        <v>0</v>
      </c>
      <c r="J48" s="40">
        <f>170762.32</f>
        <v>170762.32</v>
      </c>
      <c r="K48" s="40">
        <v>0</v>
      </c>
      <c r="L48" s="40">
        <v>0</v>
      </c>
      <c r="M48" s="40">
        <f>SUM(H48:L48)</f>
        <v>170762.32</v>
      </c>
    </row>
    <row r="49" spans="1:13" x14ac:dyDescent="0.25">
      <c r="A49" s="90"/>
      <c r="B49" s="22" t="s">
        <v>50</v>
      </c>
      <c r="C49" s="22"/>
      <c r="D49" s="23"/>
      <c r="E49" s="23"/>
      <c r="F49" s="24"/>
      <c r="G49" s="23"/>
      <c r="H49" s="45">
        <v>0</v>
      </c>
      <c r="I49" s="46">
        <v>0</v>
      </c>
      <c r="J49" s="45">
        <v>0</v>
      </c>
      <c r="K49" s="45">
        <v>0</v>
      </c>
      <c r="L49" s="45">
        <v>0</v>
      </c>
      <c r="M49" s="45">
        <f>SUM(H49:L49)</f>
        <v>0</v>
      </c>
    </row>
    <row r="50" spans="1:13" ht="60.6" customHeight="1" x14ac:dyDescent="0.25">
      <c r="A50" s="88" t="s">
        <v>19</v>
      </c>
      <c r="B50" s="21" t="s">
        <v>112</v>
      </c>
      <c r="C50" s="18" t="s">
        <v>41</v>
      </c>
      <c r="D50" s="19"/>
      <c r="E50" s="19"/>
      <c r="F50" s="20"/>
      <c r="G50" s="19"/>
      <c r="H50" s="38">
        <f t="shared" ref="H50:M50" si="8">SUM(H51:H55)</f>
        <v>0</v>
      </c>
      <c r="I50" s="44">
        <f t="shared" si="8"/>
        <v>0</v>
      </c>
      <c r="J50" s="38">
        <f t="shared" si="8"/>
        <v>0</v>
      </c>
      <c r="K50" s="38">
        <f t="shared" si="8"/>
        <v>0</v>
      </c>
      <c r="L50" s="38">
        <f t="shared" si="8"/>
        <v>0</v>
      </c>
      <c r="M50" s="38">
        <f t="shared" si="8"/>
        <v>0</v>
      </c>
    </row>
    <row r="51" spans="1:13" x14ac:dyDescent="0.25">
      <c r="A51" s="89"/>
      <c r="B51" s="83" t="s">
        <v>42</v>
      </c>
      <c r="C51" s="4"/>
      <c r="D51" s="19" t="s">
        <v>43</v>
      </c>
      <c r="E51" s="19" t="s">
        <v>44</v>
      </c>
      <c r="F51" s="20" t="s">
        <v>11</v>
      </c>
      <c r="G51" s="19" t="s">
        <v>45</v>
      </c>
      <c r="H51" s="40">
        <v>0</v>
      </c>
      <c r="I51" s="41">
        <v>0</v>
      </c>
      <c r="J51" s="40">
        <v>0</v>
      </c>
      <c r="K51" s="40">
        <v>0</v>
      </c>
      <c r="L51" s="40">
        <v>0</v>
      </c>
      <c r="M51" s="40">
        <f>SUM(H51:L51)</f>
        <v>0</v>
      </c>
    </row>
    <row r="52" spans="1:13" x14ac:dyDescent="0.25">
      <c r="A52" s="89"/>
      <c r="B52" s="84"/>
      <c r="C52" s="4"/>
      <c r="D52" s="19" t="s">
        <v>43</v>
      </c>
      <c r="E52" s="19" t="s">
        <v>44</v>
      </c>
      <c r="F52" s="20" t="s">
        <v>46</v>
      </c>
      <c r="G52" s="19" t="s">
        <v>45</v>
      </c>
      <c r="H52" s="40">
        <v>0</v>
      </c>
      <c r="I52" s="41">
        <v>0</v>
      </c>
      <c r="J52" s="40">
        <f>0</f>
        <v>0</v>
      </c>
      <c r="K52" s="40">
        <v>0</v>
      </c>
      <c r="L52" s="40">
        <v>0</v>
      </c>
      <c r="M52" s="40">
        <f>SUM(H52:L52)</f>
        <v>0</v>
      </c>
    </row>
    <row r="53" spans="1:13" x14ac:dyDescent="0.25">
      <c r="A53" s="89"/>
      <c r="B53" s="83" t="s">
        <v>47</v>
      </c>
      <c r="C53" s="4"/>
      <c r="D53" s="19" t="s">
        <v>43</v>
      </c>
      <c r="E53" s="19" t="s">
        <v>44</v>
      </c>
      <c r="F53" s="20" t="s">
        <v>48</v>
      </c>
      <c r="G53" s="19" t="s">
        <v>45</v>
      </c>
      <c r="H53" s="40">
        <v>0</v>
      </c>
      <c r="I53" s="41">
        <v>0</v>
      </c>
      <c r="J53" s="40">
        <v>0</v>
      </c>
      <c r="K53" s="40">
        <v>0</v>
      </c>
      <c r="L53" s="40">
        <v>0</v>
      </c>
      <c r="M53" s="40">
        <f>SUM(H53:L53)</f>
        <v>0</v>
      </c>
    </row>
    <row r="54" spans="1:13" x14ac:dyDescent="0.25">
      <c r="A54" s="89"/>
      <c r="B54" s="84"/>
      <c r="C54" s="4"/>
      <c r="D54" s="19" t="s">
        <v>43</v>
      </c>
      <c r="E54" s="19" t="s">
        <v>44</v>
      </c>
      <c r="F54" s="20" t="s">
        <v>49</v>
      </c>
      <c r="G54" s="19" t="s">
        <v>45</v>
      </c>
      <c r="H54" s="40">
        <v>0</v>
      </c>
      <c r="I54" s="41">
        <v>0</v>
      </c>
      <c r="J54" s="40">
        <f>0</f>
        <v>0</v>
      </c>
      <c r="K54" s="40">
        <v>0</v>
      </c>
      <c r="L54" s="40">
        <v>0</v>
      </c>
      <c r="M54" s="40">
        <f>SUM(H54:L54)</f>
        <v>0</v>
      </c>
    </row>
    <row r="55" spans="1:13" x14ac:dyDescent="0.25">
      <c r="A55" s="90"/>
      <c r="B55" s="22" t="s">
        <v>50</v>
      </c>
      <c r="C55" s="22"/>
      <c r="D55" s="23"/>
      <c r="E55" s="23"/>
      <c r="F55" s="24"/>
      <c r="G55" s="23"/>
      <c r="H55" s="45">
        <v>0</v>
      </c>
      <c r="I55" s="46">
        <v>0</v>
      </c>
      <c r="J55" s="45">
        <v>0</v>
      </c>
      <c r="K55" s="45">
        <v>0</v>
      </c>
      <c r="L55" s="45">
        <v>0</v>
      </c>
      <c r="M55" s="45">
        <f>SUM(H55:L55)</f>
        <v>0</v>
      </c>
    </row>
    <row r="56" spans="1:13" ht="385.5" customHeight="1" x14ac:dyDescent="0.25">
      <c r="A56" s="88" t="s">
        <v>20</v>
      </c>
      <c r="B56" s="21" t="s">
        <v>113</v>
      </c>
      <c r="C56" s="18" t="s">
        <v>41</v>
      </c>
      <c r="D56" s="19"/>
      <c r="E56" s="19"/>
      <c r="F56" s="20"/>
      <c r="G56" s="19"/>
      <c r="H56" s="38">
        <f t="shared" ref="H56:M56" si="9">SUM(H57:H61)</f>
        <v>0</v>
      </c>
      <c r="I56" s="44">
        <f t="shared" si="9"/>
        <v>0</v>
      </c>
      <c r="J56" s="38">
        <f t="shared" si="9"/>
        <v>0</v>
      </c>
      <c r="K56" s="38">
        <f t="shared" si="9"/>
        <v>0</v>
      </c>
      <c r="L56" s="38">
        <f t="shared" si="9"/>
        <v>0</v>
      </c>
      <c r="M56" s="38">
        <f t="shared" si="9"/>
        <v>0</v>
      </c>
    </row>
    <row r="57" spans="1:13" x14ac:dyDescent="0.25">
      <c r="A57" s="89"/>
      <c r="B57" s="83" t="s">
        <v>42</v>
      </c>
      <c r="C57" s="4"/>
      <c r="D57" s="19" t="s">
        <v>43</v>
      </c>
      <c r="E57" s="19" t="s">
        <v>44</v>
      </c>
      <c r="F57" s="20" t="s">
        <v>11</v>
      </c>
      <c r="G57" s="19" t="s">
        <v>45</v>
      </c>
      <c r="H57" s="40">
        <v>0</v>
      </c>
      <c r="I57" s="41">
        <v>0</v>
      </c>
      <c r="J57" s="40">
        <v>0</v>
      </c>
      <c r="K57" s="40">
        <v>0</v>
      </c>
      <c r="L57" s="40">
        <v>0</v>
      </c>
      <c r="M57" s="40">
        <f>SUM(H57:L57)</f>
        <v>0</v>
      </c>
    </row>
    <row r="58" spans="1:13" x14ac:dyDescent="0.25">
      <c r="A58" s="89"/>
      <c r="B58" s="84"/>
      <c r="C58" s="4"/>
      <c r="D58" s="19" t="s">
        <v>43</v>
      </c>
      <c r="E58" s="19" t="s">
        <v>44</v>
      </c>
      <c r="F58" s="20" t="s">
        <v>46</v>
      </c>
      <c r="G58" s="19" t="s">
        <v>45</v>
      </c>
      <c r="H58" s="40">
        <v>0</v>
      </c>
      <c r="I58" s="41">
        <v>0</v>
      </c>
      <c r="J58" s="40">
        <f>0</f>
        <v>0</v>
      </c>
      <c r="K58" s="40">
        <v>0</v>
      </c>
      <c r="L58" s="40">
        <v>0</v>
      </c>
      <c r="M58" s="40">
        <f>SUM(H58:L58)</f>
        <v>0</v>
      </c>
    </row>
    <row r="59" spans="1:13" x14ac:dyDescent="0.25">
      <c r="A59" s="89"/>
      <c r="B59" s="83" t="s">
        <v>47</v>
      </c>
      <c r="C59" s="4"/>
      <c r="D59" s="19" t="s">
        <v>43</v>
      </c>
      <c r="E59" s="19" t="s">
        <v>44</v>
      </c>
      <c r="F59" s="20" t="s">
        <v>48</v>
      </c>
      <c r="G59" s="19" t="s">
        <v>45</v>
      </c>
      <c r="H59" s="40">
        <v>0</v>
      </c>
      <c r="I59" s="41">
        <v>0</v>
      </c>
      <c r="J59" s="40">
        <v>0</v>
      </c>
      <c r="K59" s="40">
        <v>0</v>
      </c>
      <c r="L59" s="40">
        <v>0</v>
      </c>
      <c r="M59" s="40">
        <f>SUM(H59:L59)</f>
        <v>0</v>
      </c>
    </row>
    <row r="60" spans="1:13" x14ac:dyDescent="0.25">
      <c r="A60" s="89"/>
      <c r="B60" s="84"/>
      <c r="C60" s="4"/>
      <c r="D60" s="19" t="s">
        <v>43</v>
      </c>
      <c r="E60" s="19" t="s">
        <v>44</v>
      </c>
      <c r="F60" s="20" t="s">
        <v>49</v>
      </c>
      <c r="G60" s="19" t="s">
        <v>45</v>
      </c>
      <c r="H60" s="40">
        <v>0</v>
      </c>
      <c r="I60" s="41">
        <v>0</v>
      </c>
      <c r="J60" s="40">
        <f>0</f>
        <v>0</v>
      </c>
      <c r="K60" s="40">
        <v>0</v>
      </c>
      <c r="L60" s="40">
        <v>0</v>
      </c>
      <c r="M60" s="40">
        <f>SUM(H60:L60)</f>
        <v>0</v>
      </c>
    </row>
    <row r="61" spans="1:13" x14ac:dyDescent="0.25">
      <c r="A61" s="90"/>
      <c r="B61" s="22" t="s">
        <v>50</v>
      </c>
      <c r="C61" s="22"/>
      <c r="D61" s="23"/>
      <c r="E61" s="23"/>
      <c r="F61" s="24"/>
      <c r="G61" s="23"/>
      <c r="H61" s="45">
        <v>0</v>
      </c>
      <c r="I61" s="46">
        <v>0</v>
      </c>
      <c r="J61" s="45">
        <v>0</v>
      </c>
      <c r="K61" s="45">
        <v>0</v>
      </c>
      <c r="L61" s="45">
        <v>0</v>
      </c>
      <c r="M61" s="45">
        <f>SUM(H61:L61)</f>
        <v>0</v>
      </c>
    </row>
    <row r="62" spans="1:13" ht="315" customHeight="1" x14ac:dyDescent="0.25">
      <c r="A62" s="88" t="s">
        <v>23</v>
      </c>
      <c r="B62" s="21" t="s">
        <v>114</v>
      </c>
      <c r="C62" s="18" t="s">
        <v>41</v>
      </c>
      <c r="D62" s="19"/>
      <c r="E62" s="19"/>
      <c r="F62" s="20"/>
      <c r="G62" s="19"/>
      <c r="H62" s="38">
        <f t="shared" ref="H62:M62" si="10">SUM(H63:H67)</f>
        <v>0</v>
      </c>
      <c r="I62" s="44">
        <f t="shared" si="10"/>
        <v>0</v>
      </c>
      <c r="J62" s="38">
        <f t="shared" si="10"/>
        <v>0</v>
      </c>
      <c r="K62" s="38">
        <f t="shared" si="10"/>
        <v>0</v>
      </c>
      <c r="L62" s="38">
        <f t="shared" si="10"/>
        <v>0</v>
      </c>
      <c r="M62" s="38">
        <f t="shared" si="10"/>
        <v>0</v>
      </c>
    </row>
    <row r="63" spans="1:13" x14ac:dyDescent="0.25">
      <c r="A63" s="89"/>
      <c r="B63" s="83" t="s">
        <v>42</v>
      </c>
      <c r="C63" s="4"/>
      <c r="D63" s="19" t="s">
        <v>43</v>
      </c>
      <c r="E63" s="19" t="s">
        <v>44</v>
      </c>
      <c r="F63" s="20" t="s">
        <v>11</v>
      </c>
      <c r="G63" s="19" t="s">
        <v>45</v>
      </c>
      <c r="H63" s="40">
        <v>0</v>
      </c>
      <c r="I63" s="41">
        <v>0</v>
      </c>
      <c r="J63" s="40">
        <v>0</v>
      </c>
      <c r="K63" s="40">
        <v>0</v>
      </c>
      <c r="L63" s="40">
        <v>0</v>
      </c>
      <c r="M63" s="40">
        <f>SUM(H63:L63)</f>
        <v>0</v>
      </c>
    </row>
    <row r="64" spans="1:13" x14ac:dyDescent="0.25">
      <c r="A64" s="89"/>
      <c r="B64" s="84"/>
      <c r="C64" s="4"/>
      <c r="D64" s="19" t="s">
        <v>43</v>
      </c>
      <c r="E64" s="19" t="s">
        <v>44</v>
      </c>
      <c r="F64" s="20" t="s">
        <v>46</v>
      </c>
      <c r="G64" s="19" t="s">
        <v>45</v>
      </c>
      <c r="H64" s="40">
        <v>0</v>
      </c>
      <c r="I64" s="41">
        <v>0</v>
      </c>
      <c r="J64" s="40">
        <f>0</f>
        <v>0</v>
      </c>
      <c r="K64" s="40">
        <v>0</v>
      </c>
      <c r="L64" s="40">
        <v>0</v>
      </c>
      <c r="M64" s="40">
        <f>SUM(H64:L64)</f>
        <v>0</v>
      </c>
    </row>
    <row r="65" spans="1:13" x14ac:dyDescent="0.25">
      <c r="A65" s="89"/>
      <c r="B65" s="83" t="s">
        <v>47</v>
      </c>
      <c r="C65" s="4"/>
      <c r="D65" s="19" t="s">
        <v>43</v>
      </c>
      <c r="E65" s="19" t="s">
        <v>44</v>
      </c>
      <c r="F65" s="20" t="s">
        <v>48</v>
      </c>
      <c r="G65" s="19" t="s">
        <v>45</v>
      </c>
      <c r="H65" s="40">
        <v>0</v>
      </c>
      <c r="I65" s="41">
        <v>0</v>
      </c>
      <c r="J65" s="40">
        <v>0</v>
      </c>
      <c r="K65" s="40">
        <v>0</v>
      </c>
      <c r="L65" s="40">
        <v>0</v>
      </c>
      <c r="M65" s="40">
        <f>SUM(H65:L65)</f>
        <v>0</v>
      </c>
    </row>
    <row r="66" spans="1:13" x14ac:dyDescent="0.25">
      <c r="A66" s="89"/>
      <c r="B66" s="84"/>
      <c r="C66" s="4"/>
      <c r="D66" s="19" t="s">
        <v>43</v>
      </c>
      <c r="E66" s="19" t="s">
        <v>44</v>
      </c>
      <c r="F66" s="20" t="s">
        <v>49</v>
      </c>
      <c r="G66" s="19" t="s">
        <v>45</v>
      </c>
      <c r="H66" s="40">
        <v>0</v>
      </c>
      <c r="I66" s="41">
        <v>0</v>
      </c>
      <c r="J66" s="40">
        <f>0</f>
        <v>0</v>
      </c>
      <c r="K66" s="40">
        <v>0</v>
      </c>
      <c r="L66" s="40">
        <v>0</v>
      </c>
      <c r="M66" s="40">
        <f>SUM(H66:L66)</f>
        <v>0</v>
      </c>
    </row>
    <row r="67" spans="1:13" x14ac:dyDescent="0.25">
      <c r="A67" s="90"/>
      <c r="B67" s="22" t="s">
        <v>50</v>
      </c>
      <c r="C67" s="22"/>
      <c r="D67" s="23"/>
      <c r="E67" s="23"/>
      <c r="F67" s="24"/>
      <c r="G67" s="23"/>
      <c r="H67" s="45">
        <v>0</v>
      </c>
      <c r="I67" s="46">
        <v>0</v>
      </c>
      <c r="J67" s="45">
        <v>0</v>
      </c>
      <c r="K67" s="45">
        <v>0</v>
      </c>
      <c r="L67" s="45">
        <v>0</v>
      </c>
      <c r="M67" s="45">
        <f>SUM(H67:L67)</f>
        <v>0</v>
      </c>
    </row>
    <row r="68" spans="1:13" ht="204" customHeight="1" x14ac:dyDescent="0.25">
      <c r="A68" s="88" t="s">
        <v>24</v>
      </c>
      <c r="B68" s="21" t="s">
        <v>115</v>
      </c>
      <c r="C68" s="18" t="s">
        <v>41</v>
      </c>
      <c r="D68" s="19"/>
      <c r="E68" s="19"/>
      <c r="F68" s="20"/>
      <c r="G68" s="19"/>
      <c r="H68" s="38">
        <f t="shared" ref="H68:M68" si="11">SUM(H69:H73)</f>
        <v>25270</v>
      </c>
      <c r="I68" s="44">
        <f t="shared" si="11"/>
        <v>0</v>
      </c>
      <c r="J68" s="38">
        <f t="shared" si="11"/>
        <v>12575.49</v>
      </c>
      <c r="K68" s="38">
        <f t="shared" si="11"/>
        <v>0</v>
      </c>
      <c r="L68" s="38">
        <f t="shared" si="11"/>
        <v>0</v>
      </c>
      <c r="M68" s="38">
        <f t="shared" si="11"/>
        <v>37845.49</v>
      </c>
    </row>
    <row r="69" spans="1:13" x14ac:dyDescent="0.25">
      <c r="A69" s="89"/>
      <c r="B69" s="83" t="s">
        <v>42</v>
      </c>
      <c r="C69" s="4"/>
      <c r="D69" s="19" t="s">
        <v>43</v>
      </c>
      <c r="E69" s="19" t="s">
        <v>44</v>
      </c>
      <c r="F69" s="20" t="s">
        <v>11</v>
      </c>
      <c r="G69" s="19" t="s">
        <v>45</v>
      </c>
      <c r="H69" s="40">
        <v>1000</v>
      </c>
      <c r="I69" s="41">
        <v>0</v>
      </c>
      <c r="J69" s="40">
        <v>0</v>
      </c>
      <c r="K69" s="40">
        <v>0</v>
      </c>
      <c r="L69" s="40">
        <v>0</v>
      </c>
      <c r="M69" s="40">
        <f>SUM(H69:L69)</f>
        <v>1000</v>
      </c>
    </row>
    <row r="70" spans="1:13" x14ac:dyDescent="0.25">
      <c r="A70" s="89"/>
      <c r="B70" s="84"/>
      <c r="C70" s="4"/>
      <c r="D70" s="19" t="s">
        <v>43</v>
      </c>
      <c r="E70" s="19" t="s">
        <v>44</v>
      </c>
      <c r="F70" s="20" t="s">
        <v>46</v>
      </c>
      <c r="G70" s="19" t="s">
        <v>45</v>
      </c>
      <c r="H70" s="40">
        <v>0</v>
      </c>
      <c r="I70" s="41">
        <v>0</v>
      </c>
      <c r="J70" s="40">
        <f>0+132</f>
        <v>132</v>
      </c>
      <c r="K70" s="40">
        <v>0</v>
      </c>
      <c r="L70" s="40">
        <v>0</v>
      </c>
      <c r="M70" s="40">
        <f>SUM(H70:L70)</f>
        <v>132</v>
      </c>
    </row>
    <row r="71" spans="1:13" x14ac:dyDescent="0.25">
      <c r="A71" s="89"/>
      <c r="B71" s="83" t="s">
        <v>47</v>
      </c>
      <c r="C71" s="4"/>
      <c r="D71" s="19" t="s">
        <v>43</v>
      </c>
      <c r="E71" s="19" t="s">
        <v>44</v>
      </c>
      <c r="F71" s="20" t="s">
        <v>48</v>
      </c>
      <c r="G71" s="19" t="s">
        <v>45</v>
      </c>
      <c r="H71" s="40">
        <v>24270</v>
      </c>
      <c r="I71" s="41">
        <v>0</v>
      </c>
      <c r="J71" s="40">
        <v>0</v>
      </c>
      <c r="K71" s="40">
        <v>0</v>
      </c>
      <c r="L71" s="40">
        <v>0</v>
      </c>
      <c r="M71" s="40">
        <f>SUM(H71:L71)</f>
        <v>24270</v>
      </c>
    </row>
    <row r="72" spans="1:13" x14ac:dyDescent="0.25">
      <c r="A72" s="89"/>
      <c r="B72" s="84"/>
      <c r="C72" s="4"/>
      <c r="D72" s="19" t="s">
        <v>43</v>
      </c>
      <c r="E72" s="19" t="s">
        <v>44</v>
      </c>
      <c r="F72" s="20" t="s">
        <v>49</v>
      </c>
      <c r="G72" s="19" t="s">
        <v>45</v>
      </c>
      <c r="H72" s="40">
        <v>0</v>
      </c>
      <c r="I72" s="41">
        <v>0</v>
      </c>
      <c r="J72" s="40">
        <f>0+12443.49</f>
        <v>12443.49</v>
      </c>
      <c r="K72" s="40">
        <v>0</v>
      </c>
      <c r="L72" s="40">
        <v>0</v>
      </c>
      <c r="M72" s="40">
        <f>SUM(H72:L72)</f>
        <v>12443.49</v>
      </c>
    </row>
    <row r="73" spans="1:13" x14ac:dyDescent="0.25">
      <c r="A73" s="90"/>
      <c r="B73" s="22" t="s">
        <v>50</v>
      </c>
      <c r="C73" s="22"/>
      <c r="D73" s="23"/>
      <c r="E73" s="23"/>
      <c r="F73" s="24"/>
      <c r="G73" s="23"/>
      <c r="H73" s="45">
        <v>0</v>
      </c>
      <c r="I73" s="46">
        <v>0</v>
      </c>
      <c r="J73" s="45">
        <v>0</v>
      </c>
      <c r="K73" s="45">
        <v>0</v>
      </c>
      <c r="L73" s="45">
        <v>0</v>
      </c>
      <c r="M73" s="45">
        <f>SUM(H73:L73)</f>
        <v>0</v>
      </c>
    </row>
    <row r="74" spans="1:13" ht="147.75" customHeight="1" x14ac:dyDescent="0.25">
      <c r="A74" s="88" t="s">
        <v>25</v>
      </c>
      <c r="B74" s="21" t="s">
        <v>101</v>
      </c>
      <c r="C74" s="18" t="s">
        <v>41</v>
      </c>
      <c r="D74" s="19"/>
      <c r="E74" s="19"/>
      <c r="F74" s="20"/>
      <c r="G74" s="19"/>
      <c r="H74" s="38">
        <f t="shared" ref="H74:M74" si="12">SUM(H75:H79)</f>
        <v>0</v>
      </c>
      <c r="I74" s="44">
        <f t="shared" si="12"/>
        <v>0</v>
      </c>
      <c r="J74" s="38">
        <f t="shared" si="12"/>
        <v>0</v>
      </c>
      <c r="K74" s="38">
        <f t="shared" si="12"/>
        <v>0</v>
      </c>
      <c r="L74" s="38">
        <f t="shared" si="12"/>
        <v>0</v>
      </c>
      <c r="M74" s="38">
        <f t="shared" si="12"/>
        <v>0</v>
      </c>
    </row>
    <row r="75" spans="1:13" x14ac:dyDescent="0.25">
      <c r="A75" s="89"/>
      <c r="B75" s="83" t="s">
        <v>42</v>
      </c>
      <c r="C75" s="4"/>
      <c r="D75" s="19" t="s">
        <v>43</v>
      </c>
      <c r="E75" s="19" t="s">
        <v>44</v>
      </c>
      <c r="F75" s="20" t="s">
        <v>11</v>
      </c>
      <c r="G75" s="19" t="s">
        <v>45</v>
      </c>
      <c r="H75" s="40">
        <v>0</v>
      </c>
      <c r="I75" s="41">
        <v>0</v>
      </c>
      <c r="J75" s="40">
        <v>0</v>
      </c>
      <c r="K75" s="40">
        <v>0</v>
      </c>
      <c r="L75" s="40">
        <v>0</v>
      </c>
      <c r="M75" s="40">
        <f>SUM(H75:L75)</f>
        <v>0</v>
      </c>
    </row>
    <row r="76" spans="1:13" x14ac:dyDescent="0.25">
      <c r="A76" s="89"/>
      <c r="B76" s="84"/>
      <c r="C76" s="4"/>
      <c r="D76" s="19" t="s">
        <v>43</v>
      </c>
      <c r="E76" s="19" t="s">
        <v>44</v>
      </c>
      <c r="F76" s="20" t="s">
        <v>46</v>
      </c>
      <c r="G76" s="19" t="s">
        <v>45</v>
      </c>
      <c r="H76" s="40">
        <v>0</v>
      </c>
      <c r="I76" s="41">
        <v>0</v>
      </c>
      <c r="J76" s="40">
        <f>0</f>
        <v>0</v>
      </c>
      <c r="K76" s="40">
        <v>0</v>
      </c>
      <c r="L76" s="40">
        <v>0</v>
      </c>
      <c r="M76" s="40">
        <f>SUM(H76:L76)</f>
        <v>0</v>
      </c>
    </row>
    <row r="77" spans="1:13" x14ac:dyDescent="0.25">
      <c r="A77" s="89"/>
      <c r="B77" s="83" t="s">
        <v>47</v>
      </c>
      <c r="C77" s="4"/>
      <c r="D77" s="19" t="s">
        <v>43</v>
      </c>
      <c r="E77" s="19" t="s">
        <v>44</v>
      </c>
      <c r="F77" s="20" t="s">
        <v>48</v>
      </c>
      <c r="G77" s="19" t="s">
        <v>45</v>
      </c>
      <c r="H77" s="40">
        <v>0</v>
      </c>
      <c r="I77" s="41">
        <v>0</v>
      </c>
      <c r="J77" s="40">
        <v>0</v>
      </c>
      <c r="K77" s="40">
        <v>0</v>
      </c>
      <c r="L77" s="40">
        <v>0</v>
      </c>
      <c r="M77" s="40">
        <f>SUM(H77:L77)</f>
        <v>0</v>
      </c>
    </row>
    <row r="78" spans="1:13" x14ac:dyDescent="0.25">
      <c r="A78" s="89"/>
      <c r="B78" s="84"/>
      <c r="C78" s="4"/>
      <c r="D78" s="19" t="s">
        <v>43</v>
      </c>
      <c r="E78" s="19" t="s">
        <v>44</v>
      </c>
      <c r="F78" s="20" t="s">
        <v>49</v>
      </c>
      <c r="G78" s="19" t="s">
        <v>45</v>
      </c>
      <c r="H78" s="40">
        <v>0</v>
      </c>
      <c r="I78" s="41">
        <v>0</v>
      </c>
      <c r="J78" s="40">
        <f>0</f>
        <v>0</v>
      </c>
      <c r="K78" s="40">
        <v>0</v>
      </c>
      <c r="L78" s="40">
        <v>0</v>
      </c>
      <c r="M78" s="40">
        <f>SUM(H78:L78)</f>
        <v>0</v>
      </c>
    </row>
    <row r="79" spans="1:13" x14ac:dyDescent="0.25">
      <c r="A79" s="90"/>
      <c r="B79" s="22" t="s">
        <v>50</v>
      </c>
      <c r="C79" s="22"/>
      <c r="D79" s="23"/>
      <c r="E79" s="23"/>
      <c r="F79" s="24"/>
      <c r="G79" s="23"/>
      <c r="H79" s="45">
        <v>0</v>
      </c>
      <c r="I79" s="46">
        <v>0</v>
      </c>
      <c r="J79" s="45">
        <v>0</v>
      </c>
      <c r="K79" s="45">
        <v>0</v>
      </c>
      <c r="L79" s="45">
        <v>0</v>
      </c>
      <c r="M79" s="45">
        <f>SUM(H79:L79)</f>
        <v>0</v>
      </c>
    </row>
    <row r="80" spans="1:13" ht="86.25" customHeight="1" x14ac:dyDescent="0.25">
      <c r="A80" s="88" t="s">
        <v>26</v>
      </c>
      <c r="B80" s="21" t="s">
        <v>105</v>
      </c>
      <c r="C80" s="18" t="s">
        <v>41</v>
      </c>
      <c r="D80" s="19"/>
      <c r="E80" s="19"/>
      <c r="F80" s="20"/>
      <c r="G80" s="19"/>
      <c r="H80" s="38">
        <f t="shared" ref="H80:M80" si="13">SUM(H81:H85)</f>
        <v>0</v>
      </c>
      <c r="I80" s="44">
        <f t="shared" si="13"/>
        <v>0</v>
      </c>
      <c r="J80" s="38">
        <f t="shared" si="13"/>
        <v>0</v>
      </c>
      <c r="K80" s="38">
        <f t="shared" si="13"/>
        <v>0</v>
      </c>
      <c r="L80" s="38">
        <f t="shared" si="13"/>
        <v>0</v>
      </c>
      <c r="M80" s="38">
        <f t="shared" si="13"/>
        <v>0</v>
      </c>
    </row>
    <row r="81" spans="1:13" x14ac:dyDescent="0.25">
      <c r="A81" s="89"/>
      <c r="B81" s="83" t="s">
        <v>42</v>
      </c>
      <c r="C81" s="4"/>
      <c r="D81" s="19" t="s">
        <v>43</v>
      </c>
      <c r="E81" s="19" t="s">
        <v>44</v>
      </c>
      <c r="F81" s="20" t="s">
        <v>11</v>
      </c>
      <c r="G81" s="19" t="s">
        <v>45</v>
      </c>
      <c r="H81" s="40">
        <v>0</v>
      </c>
      <c r="I81" s="41">
        <v>0</v>
      </c>
      <c r="J81" s="40">
        <v>0</v>
      </c>
      <c r="K81" s="40">
        <v>0</v>
      </c>
      <c r="L81" s="40">
        <v>0</v>
      </c>
      <c r="M81" s="40">
        <f>SUM(H81:L81)</f>
        <v>0</v>
      </c>
    </row>
    <row r="82" spans="1:13" x14ac:dyDescent="0.25">
      <c r="A82" s="89"/>
      <c r="B82" s="84"/>
      <c r="C82" s="4"/>
      <c r="D82" s="19" t="s">
        <v>43</v>
      </c>
      <c r="E82" s="19" t="s">
        <v>44</v>
      </c>
      <c r="F82" s="20" t="s">
        <v>46</v>
      </c>
      <c r="G82" s="19" t="s">
        <v>45</v>
      </c>
      <c r="H82" s="40">
        <v>0</v>
      </c>
      <c r="I82" s="41">
        <v>0</v>
      </c>
      <c r="J82" s="40">
        <f>0</f>
        <v>0</v>
      </c>
      <c r="K82" s="40">
        <v>0</v>
      </c>
      <c r="L82" s="40">
        <v>0</v>
      </c>
      <c r="M82" s="40">
        <f>SUM(H82:L82)</f>
        <v>0</v>
      </c>
    </row>
    <row r="83" spans="1:13" x14ac:dyDescent="0.25">
      <c r="A83" s="89"/>
      <c r="B83" s="83" t="s">
        <v>47</v>
      </c>
      <c r="C83" s="4"/>
      <c r="D83" s="19" t="s">
        <v>43</v>
      </c>
      <c r="E83" s="19" t="s">
        <v>44</v>
      </c>
      <c r="F83" s="20" t="s">
        <v>48</v>
      </c>
      <c r="G83" s="19" t="s">
        <v>45</v>
      </c>
      <c r="H83" s="40">
        <v>0</v>
      </c>
      <c r="I83" s="41">
        <v>0</v>
      </c>
      <c r="J83" s="40">
        <v>0</v>
      </c>
      <c r="K83" s="40">
        <v>0</v>
      </c>
      <c r="L83" s="40">
        <v>0</v>
      </c>
      <c r="M83" s="40">
        <f>SUM(H83:L83)</f>
        <v>0</v>
      </c>
    </row>
    <row r="84" spans="1:13" x14ac:dyDescent="0.25">
      <c r="A84" s="89"/>
      <c r="B84" s="84"/>
      <c r="C84" s="4"/>
      <c r="D84" s="19" t="s">
        <v>43</v>
      </c>
      <c r="E84" s="19" t="s">
        <v>44</v>
      </c>
      <c r="F84" s="20" t="s">
        <v>49</v>
      </c>
      <c r="G84" s="19" t="s">
        <v>45</v>
      </c>
      <c r="H84" s="40">
        <v>0</v>
      </c>
      <c r="I84" s="41">
        <v>0</v>
      </c>
      <c r="J84" s="40">
        <f>0</f>
        <v>0</v>
      </c>
      <c r="K84" s="40">
        <v>0</v>
      </c>
      <c r="L84" s="40">
        <v>0</v>
      </c>
      <c r="M84" s="40">
        <f>SUM(H84:L84)</f>
        <v>0</v>
      </c>
    </row>
    <row r="85" spans="1:13" x14ac:dyDescent="0.25">
      <c r="A85" s="90"/>
      <c r="B85" s="22" t="s">
        <v>50</v>
      </c>
      <c r="C85" s="22"/>
      <c r="D85" s="23"/>
      <c r="E85" s="23"/>
      <c r="F85" s="24"/>
      <c r="G85" s="23"/>
      <c r="H85" s="45">
        <v>0</v>
      </c>
      <c r="I85" s="46">
        <v>0</v>
      </c>
      <c r="J85" s="45">
        <v>0</v>
      </c>
      <c r="K85" s="45">
        <v>0</v>
      </c>
      <c r="L85" s="45">
        <v>0</v>
      </c>
      <c r="M85" s="45">
        <f>SUM(H85:L85)</f>
        <v>0</v>
      </c>
    </row>
    <row r="86" spans="1:13" ht="219.75" customHeight="1" x14ac:dyDescent="0.25">
      <c r="A86" s="88" t="s">
        <v>27</v>
      </c>
      <c r="B86" s="21" t="s">
        <v>116</v>
      </c>
      <c r="C86" s="18" t="s">
        <v>41</v>
      </c>
      <c r="D86" s="19"/>
      <c r="E86" s="19"/>
      <c r="F86" s="20"/>
      <c r="G86" s="19"/>
      <c r="H86" s="38">
        <f t="shared" ref="H86:M86" si="14">SUM(H87:H91)</f>
        <v>0</v>
      </c>
      <c r="I86" s="44">
        <f t="shared" si="14"/>
        <v>0</v>
      </c>
      <c r="J86" s="38">
        <f t="shared" si="14"/>
        <v>161035.93</v>
      </c>
      <c r="K86" s="38">
        <f t="shared" si="14"/>
        <v>0</v>
      </c>
      <c r="L86" s="38">
        <f t="shared" si="14"/>
        <v>0</v>
      </c>
      <c r="M86" s="38">
        <f t="shared" si="14"/>
        <v>161035.93</v>
      </c>
    </row>
    <row r="87" spans="1:13" x14ac:dyDescent="0.25">
      <c r="A87" s="89"/>
      <c r="B87" s="83" t="s">
        <v>42</v>
      </c>
      <c r="C87" s="4"/>
      <c r="D87" s="19" t="s">
        <v>43</v>
      </c>
      <c r="E87" s="19" t="s">
        <v>44</v>
      </c>
      <c r="F87" s="20" t="s">
        <v>11</v>
      </c>
      <c r="G87" s="19" t="s">
        <v>45</v>
      </c>
      <c r="H87" s="40">
        <v>0</v>
      </c>
      <c r="I87" s="41">
        <v>0</v>
      </c>
      <c r="J87" s="40">
        <v>0</v>
      </c>
      <c r="K87" s="40">
        <v>0</v>
      </c>
      <c r="L87" s="40">
        <v>0</v>
      </c>
      <c r="M87" s="40">
        <f>SUM(H87:L87)</f>
        <v>0</v>
      </c>
    </row>
    <row r="88" spans="1:13" x14ac:dyDescent="0.25">
      <c r="A88" s="89"/>
      <c r="B88" s="84"/>
      <c r="C88" s="4"/>
      <c r="D88" s="19" t="s">
        <v>43</v>
      </c>
      <c r="E88" s="19" t="s">
        <v>44</v>
      </c>
      <c r="F88" s="20" t="s">
        <v>46</v>
      </c>
      <c r="G88" s="19" t="s">
        <v>45</v>
      </c>
      <c r="H88" s="40">
        <v>0</v>
      </c>
      <c r="I88" s="41">
        <v>0</v>
      </c>
      <c r="J88" s="40">
        <f>1686</f>
        <v>1686</v>
      </c>
      <c r="K88" s="40">
        <v>0</v>
      </c>
      <c r="L88" s="40">
        <v>0</v>
      </c>
      <c r="M88" s="40">
        <f>SUM(H88:L88)</f>
        <v>1686</v>
      </c>
    </row>
    <row r="89" spans="1:13" x14ac:dyDescent="0.25">
      <c r="A89" s="89"/>
      <c r="B89" s="83" t="s">
        <v>47</v>
      </c>
      <c r="C89" s="4"/>
      <c r="D89" s="19" t="s">
        <v>43</v>
      </c>
      <c r="E89" s="19" t="s">
        <v>44</v>
      </c>
      <c r="F89" s="20" t="s">
        <v>48</v>
      </c>
      <c r="G89" s="19" t="s">
        <v>45</v>
      </c>
      <c r="H89" s="40">
        <v>0</v>
      </c>
      <c r="I89" s="41">
        <v>0</v>
      </c>
      <c r="J89" s="40">
        <v>0</v>
      </c>
      <c r="K89" s="40">
        <v>0</v>
      </c>
      <c r="L89" s="40">
        <v>0</v>
      </c>
      <c r="M89" s="40">
        <f>SUM(H89:L89)</f>
        <v>0</v>
      </c>
    </row>
    <row r="90" spans="1:13" x14ac:dyDescent="0.25">
      <c r="A90" s="89"/>
      <c r="B90" s="84"/>
      <c r="C90" s="4"/>
      <c r="D90" s="19" t="s">
        <v>43</v>
      </c>
      <c r="E90" s="19" t="s">
        <v>44</v>
      </c>
      <c r="F90" s="20" t="s">
        <v>49</v>
      </c>
      <c r="G90" s="19" t="s">
        <v>45</v>
      </c>
      <c r="H90" s="40">
        <v>0</v>
      </c>
      <c r="I90" s="41">
        <v>0</v>
      </c>
      <c r="J90" s="40">
        <f>159349.93</f>
        <v>159349.93</v>
      </c>
      <c r="K90" s="40">
        <v>0</v>
      </c>
      <c r="L90" s="40">
        <v>0</v>
      </c>
      <c r="M90" s="40">
        <f>SUM(H90:L90)</f>
        <v>159349.93</v>
      </c>
    </row>
    <row r="91" spans="1:13" x14ac:dyDescent="0.25">
      <c r="A91" s="90"/>
      <c r="B91" s="22" t="s">
        <v>50</v>
      </c>
      <c r="C91" s="22"/>
      <c r="D91" s="23"/>
      <c r="E91" s="23"/>
      <c r="F91" s="24"/>
      <c r="G91" s="23"/>
      <c r="H91" s="45">
        <v>0</v>
      </c>
      <c r="I91" s="46">
        <v>0</v>
      </c>
      <c r="J91" s="45">
        <v>0</v>
      </c>
      <c r="K91" s="45">
        <v>0</v>
      </c>
      <c r="L91" s="45">
        <v>0</v>
      </c>
      <c r="M91" s="45">
        <f>SUM(H91:L91)</f>
        <v>0</v>
      </c>
    </row>
    <row r="92" spans="1:13" ht="51.75" customHeight="1" x14ac:dyDescent="0.25">
      <c r="A92" s="88" t="s">
        <v>28</v>
      </c>
      <c r="B92" s="21" t="s">
        <v>59</v>
      </c>
      <c r="C92" s="18" t="s">
        <v>41</v>
      </c>
      <c r="D92" s="19"/>
      <c r="E92" s="19"/>
      <c r="F92" s="20"/>
      <c r="G92" s="19"/>
      <c r="H92" s="38">
        <f t="shared" ref="H92:M92" si="15">SUM(H93:H97)</f>
        <v>0</v>
      </c>
      <c r="I92" s="44">
        <f t="shared" si="15"/>
        <v>0</v>
      </c>
      <c r="J92" s="38">
        <f t="shared" si="15"/>
        <v>0</v>
      </c>
      <c r="K92" s="38">
        <f t="shared" si="15"/>
        <v>0</v>
      </c>
      <c r="L92" s="38">
        <f t="shared" si="15"/>
        <v>0</v>
      </c>
      <c r="M92" s="38">
        <f t="shared" si="15"/>
        <v>0</v>
      </c>
    </row>
    <row r="93" spans="1:13" x14ac:dyDescent="0.25">
      <c r="A93" s="89"/>
      <c r="B93" s="83" t="s">
        <v>42</v>
      </c>
      <c r="C93" s="4"/>
      <c r="D93" s="19" t="s">
        <v>43</v>
      </c>
      <c r="E93" s="19" t="s">
        <v>44</v>
      </c>
      <c r="F93" s="20" t="s">
        <v>11</v>
      </c>
      <c r="G93" s="19" t="s">
        <v>45</v>
      </c>
      <c r="H93" s="40">
        <v>0</v>
      </c>
      <c r="I93" s="41">
        <v>0</v>
      </c>
      <c r="J93" s="40">
        <v>0</v>
      </c>
      <c r="K93" s="40">
        <v>0</v>
      </c>
      <c r="L93" s="40">
        <v>0</v>
      </c>
      <c r="M93" s="40">
        <f>SUM(H93:L93)</f>
        <v>0</v>
      </c>
    </row>
    <row r="94" spans="1:13" x14ac:dyDescent="0.25">
      <c r="A94" s="89"/>
      <c r="B94" s="84"/>
      <c r="C94" s="4"/>
      <c r="D94" s="19" t="s">
        <v>43</v>
      </c>
      <c r="E94" s="19" t="s">
        <v>44</v>
      </c>
      <c r="F94" s="20" t="s">
        <v>46</v>
      </c>
      <c r="G94" s="19" t="s">
        <v>45</v>
      </c>
      <c r="H94" s="40">
        <v>0</v>
      </c>
      <c r="I94" s="41">
        <v>0</v>
      </c>
      <c r="J94" s="40">
        <f>0</f>
        <v>0</v>
      </c>
      <c r="K94" s="40">
        <v>0</v>
      </c>
      <c r="L94" s="40">
        <v>0</v>
      </c>
      <c r="M94" s="40">
        <f>SUM(H94:L94)</f>
        <v>0</v>
      </c>
    </row>
    <row r="95" spans="1:13" x14ac:dyDescent="0.25">
      <c r="A95" s="89"/>
      <c r="B95" s="83" t="s">
        <v>47</v>
      </c>
      <c r="C95" s="4"/>
      <c r="D95" s="19" t="s">
        <v>43</v>
      </c>
      <c r="E95" s="19" t="s">
        <v>44</v>
      </c>
      <c r="F95" s="20" t="s">
        <v>48</v>
      </c>
      <c r="G95" s="19" t="s">
        <v>45</v>
      </c>
      <c r="H95" s="40">
        <v>0</v>
      </c>
      <c r="I95" s="41">
        <v>0</v>
      </c>
      <c r="J95" s="40">
        <v>0</v>
      </c>
      <c r="K95" s="40">
        <v>0</v>
      </c>
      <c r="L95" s="40">
        <v>0</v>
      </c>
      <c r="M95" s="40">
        <f>SUM(H95:L95)</f>
        <v>0</v>
      </c>
    </row>
    <row r="96" spans="1:13" x14ac:dyDescent="0.25">
      <c r="A96" s="89"/>
      <c r="B96" s="84"/>
      <c r="C96" s="4"/>
      <c r="D96" s="19" t="s">
        <v>43</v>
      </c>
      <c r="E96" s="19" t="s">
        <v>44</v>
      </c>
      <c r="F96" s="20" t="s">
        <v>49</v>
      </c>
      <c r="G96" s="19" t="s">
        <v>45</v>
      </c>
      <c r="H96" s="40">
        <v>0</v>
      </c>
      <c r="I96" s="41">
        <v>0</v>
      </c>
      <c r="J96" s="40">
        <f>0</f>
        <v>0</v>
      </c>
      <c r="K96" s="40">
        <v>0</v>
      </c>
      <c r="L96" s="40">
        <v>0</v>
      </c>
      <c r="M96" s="40">
        <f>SUM(H96:L96)</f>
        <v>0</v>
      </c>
    </row>
    <row r="97" spans="1:13" x14ac:dyDescent="0.25">
      <c r="A97" s="90"/>
      <c r="B97" s="22" t="s">
        <v>50</v>
      </c>
      <c r="C97" s="22"/>
      <c r="D97" s="23"/>
      <c r="E97" s="23"/>
      <c r="F97" s="24"/>
      <c r="G97" s="23"/>
      <c r="H97" s="45">
        <v>0</v>
      </c>
      <c r="I97" s="46">
        <v>0</v>
      </c>
      <c r="J97" s="45">
        <v>0</v>
      </c>
      <c r="K97" s="45">
        <v>0</v>
      </c>
      <c r="L97" s="45">
        <v>0</v>
      </c>
      <c r="M97" s="45">
        <f>SUM(H97:L97)</f>
        <v>0</v>
      </c>
    </row>
    <row r="98" spans="1:13" ht="49.9" customHeight="1" x14ac:dyDescent="0.25">
      <c r="A98" s="88" t="s">
        <v>29</v>
      </c>
      <c r="B98" s="21" t="s">
        <v>60</v>
      </c>
      <c r="C98" s="18" t="s">
        <v>41</v>
      </c>
      <c r="D98" s="19"/>
      <c r="E98" s="19"/>
      <c r="F98" s="20"/>
      <c r="G98" s="19"/>
      <c r="H98" s="38">
        <f t="shared" ref="H98:M98" si="16">SUM(H99:H103)</f>
        <v>0</v>
      </c>
      <c r="I98" s="44">
        <f t="shared" si="16"/>
        <v>0</v>
      </c>
      <c r="J98" s="38">
        <f t="shared" si="16"/>
        <v>0</v>
      </c>
      <c r="K98" s="38">
        <f t="shared" si="16"/>
        <v>0</v>
      </c>
      <c r="L98" s="38">
        <f t="shared" si="16"/>
        <v>0</v>
      </c>
      <c r="M98" s="38">
        <f t="shared" si="16"/>
        <v>0</v>
      </c>
    </row>
    <row r="99" spans="1:13" x14ac:dyDescent="0.25">
      <c r="A99" s="89"/>
      <c r="B99" s="83" t="s">
        <v>42</v>
      </c>
      <c r="C99" s="4"/>
      <c r="D99" s="19" t="s">
        <v>43</v>
      </c>
      <c r="E99" s="19" t="s">
        <v>44</v>
      </c>
      <c r="F99" s="20" t="s">
        <v>11</v>
      </c>
      <c r="G99" s="19" t="s">
        <v>45</v>
      </c>
      <c r="H99" s="40">
        <v>0</v>
      </c>
      <c r="I99" s="41">
        <v>0</v>
      </c>
      <c r="J99" s="40">
        <v>0</v>
      </c>
      <c r="K99" s="40">
        <v>0</v>
      </c>
      <c r="L99" s="40">
        <v>0</v>
      </c>
      <c r="M99" s="40">
        <f>SUM(H99:L99)</f>
        <v>0</v>
      </c>
    </row>
    <row r="100" spans="1:13" x14ac:dyDescent="0.25">
      <c r="A100" s="89"/>
      <c r="B100" s="84"/>
      <c r="C100" s="4"/>
      <c r="D100" s="19" t="s">
        <v>43</v>
      </c>
      <c r="E100" s="19" t="s">
        <v>44</v>
      </c>
      <c r="F100" s="20" t="s">
        <v>46</v>
      </c>
      <c r="G100" s="19" t="s">
        <v>45</v>
      </c>
      <c r="H100" s="40">
        <v>0</v>
      </c>
      <c r="I100" s="41">
        <v>0</v>
      </c>
      <c r="J100" s="40">
        <f>0</f>
        <v>0</v>
      </c>
      <c r="K100" s="40">
        <v>0</v>
      </c>
      <c r="L100" s="40">
        <v>0</v>
      </c>
      <c r="M100" s="40">
        <f>SUM(H100:L100)</f>
        <v>0</v>
      </c>
    </row>
    <row r="101" spans="1:13" x14ac:dyDescent="0.25">
      <c r="A101" s="89"/>
      <c r="B101" s="83" t="s">
        <v>47</v>
      </c>
      <c r="C101" s="4"/>
      <c r="D101" s="19" t="s">
        <v>43</v>
      </c>
      <c r="E101" s="19" t="s">
        <v>44</v>
      </c>
      <c r="F101" s="20" t="s">
        <v>48</v>
      </c>
      <c r="G101" s="19" t="s">
        <v>45</v>
      </c>
      <c r="H101" s="40">
        <v>0</v>
      </c>
      <c r="I101" s="41">
        <v>0</v>
      </c>
      <c r="J101" s="40">
        <v>0</v>
      </c>
      <c r="K101" s="40">
        <v>0</v>
      </c>
      <c r="L101" s="40">
        <v>0</v>
      </c>
      <c r="M101" s="40">
        <f>SUM(H101:L101)</f>
        <v>0</v>
      </c>
    </row>
    <row r="102" spans="1:13" x14ac:dyDescent="0.25">
      <c r="A102" s="89"/>
      <c r="B102" s="84"/>
      <c r="C102" s="4"/>
      <c r="D102" s="19" t="s">
        <v>43</v>
      </c>
      <c r="E102" s="19" t="s">
        <v>44</v>
      </c>
      <c r="F102" s="20" t="s">
        <v>49</v>
      </c>
      <c r="G102" s="19" t="s">
        <v>45</v>
      </c>
      <c r="H102" s="40">
        <v>0</v>
      </c>
      <c r="I102" s="41">
        <v>0</v>
      </c>
      <c r="J102" s="40">
        <f>0</f>
        <v>0</v>
      </c>
      <c r="K102" s="40">
        <v>0</v>
      </c>
      <c r="L102" s="40">
        <v>0</v>
      </c>
      <c r="M102" s="40">
        <f>SUM(H102:L102)</f>
        <v>0</v>
      </c>
    </row>
    <row r="103" spans="1:13" x14ac:dyDescent="0.25">
      <c r="A103" s="90"/>
      <c r="B103" s="22" t="s">
        <v>50</v>
      </c>
      <c r="C103" s="22"/>
      <c r="D103" s="23"/>
      <c r="E103" s="23"/>
      <c r="F103" s="24"/>
      <c r="G103" s="23"/>
      <c r="H103" s="45">
        <v>0</v>
      </c>
      <c r="I103" s="46">
        <v>0</v>
      </c>
      <c r="J103" s="45">
        <v>0</v>
      </c>
      <c r="K103" s="45">
        <v>0</v>
      </c>
      <c r="L103" s="45">
        <v>0</v>
      </c>
      <c r="M103" s="45">
        <f>SUM(H103:L103)</f>
        <v>0</v>
      </c>
    </row>
    <row r="104" spans="1:13" ht="409.15" customHeight="1" x14ac:dyDescent="0.25">
      <c r="A104" s="88" t="s">
        <v>30</v>
      </c>
      <c r="B104" s="25" t="s">
        <v>52</v>
      </c>
      <c r="C104" s="26" t="s">
        <v>41</v>
      </c>
      <c r="D104" s="75"/>
      <c r="E104" s="23"/>
      <c r="F104" s="24"/>
      <c r="G104" s="23"/>
      <c r="H104" s="47"/>
      <c r="I104" s="48"/>
      <c r="J104" s="47"/>
      <c r="K104" s="47"/>
      <c r="L104" s="47"/>
      <c r="M104" s="47"/>
    </row>
    <row r="105" spans="1:13" ht="156" customHeight="1" x14ac:dyDescent="0.25">
      <c r="A105" s="89"/>
      <c r="B105" s="27" t="s">
        <v>53</v>
      </c>
      <c r="C105" s="28"/>
      <c r="D105" s="76"/>
      <c r="E105" s="29"/>
      <c r="F105" s="30"/>
      <c r="G105" s="29"/>
      <c r="H105" s="49">
        <f t="shared" ref="H105:M105" si="17">SUM(H106:H110)</f>
        <v>139440</v>
      </c>
      <c r="I105" s="50">
        <f t="shared" si="17"/>
        <v>0</v>
      </c>
      <c r="J105" s="49">
        <f t="shared" si="17"/>
        <v>0</v>
      </c>
      <c r="K105" s="49">
        <f t="shared" si="17"/>
        <v>0</v>
      </c>
      <c r="L105" s="49">
        <f t="shared" si="17"/>
        <v>0</v>
      </c>
      <c r="M105" s="49">
        <f t="shared" si="17"/>
        <v>139440</v>
      </c>
    </row>
    <row r="106" spans="1:13" ht="12" customHeight="1" x14ac:dyDescent="0.25">
      <c r="A106" s="89"/>
      <c r="B106" s="91" t="s">
        <v>42</v>
      </c>
      <c r="C106" s="4"/>
      <c r="D106" s="29"/>
      <c r="E106" s="19" t="s">
        <v>44</v>
      </c>
      <c r="F106" s="20" t="s">
        <v>11</v>
      </c>
      <c r="G106" s="19" t="s">
        <v>45</v>
      </c>
      <c r="H106" s="40">
        <v>2000</v>
      </c>
      <c r="I106" s="41">
        <v>0</v>
      </c>
      <c r="J106" s="40">
        <v>0</v>
      </c>
      <c r="K106" s="40">
        <v>0</v>
      </c>
      <c r="L106" s="40">
        <v>0</v>
      </c>
      <c r="M106" s="40">
        <f>SUM(H106:L106)</f>
        <v>2000</v>
      </c>
    </row>
    <row r="107" spans="1:13" ht="13.5" customHeight="1" x14ac:dyDescent="0.25">
      <c r="A107" s="89"/>
      <c r="B107" s="92"/>
      <c r="C107" s="4"/>
      <c r="D107" s="19" t="s">
        <v>43</v>
      </c>
      <c r="E107" s="19" t="s">
        <v>44</v>
      </c>
      <c r="F107" s="20" t="s">
        <v>46</v>
      </c>
      <c r="G107" s="19" t="s">
        <v>45</v>
      </c>
      <c r="H107" s="40">
        <v>0</v>
      </c>
      <c r="I107" s="41">
        <v>0</v>
      </c>
      <c r="J107" s="40">
        <v>0</v>
      </c>
      <c r="K107" s="40">
        <v>0</v>
      </c>
      <c r="L107" s="40">
        <v>0</v>
      </c>
      <c r="M107" s="40">
        <f>SUM(H107:L107)</f>
        <v>0</v>
      </c>
    </row>
    <row r="108" spans="1:13" ht="12" customHeight="1" x14ac:dyDescent="0.25">
      <c r="A108" s="89"/>
      <c r="B108" s="91" t="s">
        <v>47</v>
      </c>
      <c r="C108" s="4"/>
      <c r="D108" s="19" t="s">
        <v>43</v>
      </c>
      <c r="E108" s="19" t="s">
        <v>44</v>
      </c>
      <c r="F108" s="20" t="s">
        <v>48</v>
      </c>
      <c r="G108" s="19" t="s">
        <v>45</v>
      </c>
      <c r="H108" s="40">
        <v>137440</v>
      </c>
      <c r="I108" s="41">
        <v>0</v>
      </c>
      <c r="J108" s="40">
        <v>0</v>
      </c>
      <c r="K108" s="40">
        <v>0</v>
      </c>
      <c r="L108" s="40">
        <v>0</v>
      </c>
      <c r="M108" s="40">
        <f>SUM(H108:L108)</f>
        <v>137440</v>
      </c>
    </row>
    <row r="109" spans="1:13" ht="12.75" customHeight="1" x14ac:dyDescent="0.25">
      <c r="A109" s="89"/>
      <c r="B109" s="92"/>
      <c r="C109" s="4"/>
      <c r="D109" s="19" t="s">
        <v>43</v>
      </c>
      <c r="E109" s="19" t="s">
        <v>44</v>
      </c>
      <c r="F109" s="20" t="s">
        <v>49</v>
      </c>
      <c r="G109" s="19" t="s">
        <v>45</v>
      </c>
      <c r="H109" s="40">
        <v>0</v>
      </c>
      <c r="I109" s="41">
        <v>0</v>
      </c>
      <c r="J109" s="40">
        <v>0</v>
      </c>
      <c r="K109" s="40">
        <v>0</v>
      </c>
      <c r="L109" s="40">
        <v>0</v>
      </c>
      <c r="M109" s="40">
        <f>SUM(H109:L109)</f>
        <v>0</v>
      </c>
    </row>
    <row r="110" spans="1:13" ht="12" customHeight="1" x14ac:dyDescent="0.25">
      <c r="A110" s="90"/>
      <c r="B110" s="31" t="s">
        <v>50</v>
      </c>
      <c r="C110" s="4"/>
      <c r="D110" s="19" t="s">
        <v>43</v>
      </c>
      <c r="E110" s="19"/>
      <c r="F110" s="20"/>
      <c r="G110" s="19"/>
      <c r="H110" s="40">
        <v>0</v>
      </c>
      <c r="I110" s="41">
        <v>0</v>
      </c>
      <c r="J110" s="40">
        <v>0</v>
      </c>
      <c r="K110" s="40">
        <v>0</v>
      </c>
      <c r="L110" s="40">
        <v>0</v>
      </c>
      <c r="M110" s="40">
        <f>SUM(H110:L110)</f>
        <v>0</v>
      </c>
    </row>
    <row r="111" spans="1:13" ht="278.25" customHeight="1" x14ac:dyDescent="0.25">
      <c r="A111" s="88" t="s">
        <v>54</v>
      </c>
      <c r="B111" s="21" t="s">
        <v>55</v>
      </c>
      <c r="C111" s="32" t="s">
        <v>41</v>
      </c>
      <c r="D111" s="19"/>
      <c r="E111" s="19"/>
      <c r="F111" s="20"/>
      <c r="G111" s="19"/>
      <c r="H111" s="38">
        <f t="shared" ref="H111:M111" si="18">SUM(H112:H116)</f>
        <v>0</v>
      </c>
      <c r="I111" s="44">
        <f t="shared" si="18"/>
        <v>0</v>
      </c>
      <c r="J111" s="38">
        <f t="shared" si="18"/>
        <v>0</v>
      </c>
      <c r="K111" s="38">
        <f t="shared" si="18"/>
        <v>0</v>
      </c>
      <c r="L111" s="38">
        <f t="shared" si="18"/>
        <v>0</v>
      </c>
      <c r="M111" s="38">
        <f t="shared" si="18"/>
        <v>0</v>
      </c>
    </row>
    <row r="112" spans="1:13" ht="12.75" customHeight="1" x14ac:dyDescent="0.25">
      <c r="A112" s="89"/>
      <c r="B112" s="83" t="s">
        <v>42</v>
      </c>
      <c r="C112" s="4"/>
      <c r="D112" s="19"/>
      <c r="E112" s="19" t="s">
        <v>44</v>
      </c>
      <c r="F112" s="20" t="s">
        <v>11</v>
      </c>
      <c r="G112" s="19" t="s">
        <v>45</v>
      </c>
      <c r="H112" s="40">
        <v>0</v>
      </c>
      <c r="I112" s="41">
        <v>0</v>
      </c>
      <c r="J112" s="40">
        <v>0</v>
      </c>
      <c r="K112" s="40">
        <v>0</v>
      </c>
      <c r="L112" s="40">
        <v>0</v>
      </c>
      <c r="M112" s="40">
        <f>SUM(H112:L112)</f>
        <v>0</v>
      </c>
    </row>
    <row r="113" spans="1:13" ht="12" customHeight="1" x14ac:dyDescent="0.25">
      <c r="A113" s="89"/>
      <c r="B113" s="84"/>
      <c r="C113" s="4"/>
      <c r="D113" s="19" t="s">
        <v>43</v>
      </c>
      <c r="E113" s="19" t="s">
        <v>44</v>
      </c>
      <c r="F113" s="20" t="s">
        <v>46</v>
      </c>
      <c r="G113" s="19" t="s">
        <v>45</v>
      </c>
      <c r="H113" s="40">
        <v>0</v>
      </c>
      <c r="I113" s="41">
        <v>0</v>
      </c>
      <c r="J113" s="40">
        <v>0</v>
      </c>
      <c r="K113" s="40">
        <v>0</v>
      </c>
      <c r="L113" s="40">
        <v>0</v>
      </c>
      <c r="M113" s="40">
        <f>SUM(H113:L113)</f>
        <v>0</v>
      </c>
    </row>
    <row r="114" spans="1:13" ht="11.25" customHeight="1" x14ac:dyDescent="0.25">
      <c r="A114" s="89"/>
      <c r="B114" s="83" t="s">
        <v>47</v>
      </c>
      <c r="C114" s="4"/>
      <c r="D114" s="19" t="s">
        <v>43</v>
      </c>
      <c r="E114" s="19" t="s">
        <v>44</v>
      </c>
      <c r="F114" s="20" t="s">
        <v>48</v>
      </c>
      <c r="G114" s="19" t="s">
        <v>45</v>
      </c>
      <c r="H114" s="40">
        <v>0</v>
      </c>
      <c r="I114" s="41">
        <v>0</v>
      </c>
      <c r="J114" s="40">
        <v>0</v>
      </c>
      <c r="K114" s="40">
        <v>0</v>
      </c>
      <c r="L114" s="40">
        <v>0</v>
      </c>
      <c r="M114" s="40">
        <f>SUM(H114:L114)</f>
        <v>0</v>
      </c>
    </row>
    <row r="115" spans="1:13" ht="14.25" customHeight="1" x14ac:dyDescent="0.25">
      <c r="A115" s="89"/>
      <c r="B115" s="84"/>
      <c r="C115" s="4"/>
      <c r="D115" s="19" t="s">
        <v>43</v>
      </c>
      <c r="E115" s="19" t="s">
        <v>44</v>
      </c>
      <c r="F115" s="20" t="s">
        <v>49</v>
      </c>
      <c r="G115" s="19" t="s">
        <v>45</v>
      </c>
      <c r="H115" s="40">
        <v>0</v>
      </c>
      <c r="I115" s="41">
        <v>0</v>
      </c>
      <c r="J115" s="40">
        <v>0</v>
      </c>
      <c r="K115" s="40">
        <v>0</v>
      </c>
      <c r="L115" s="40">
        <v>0</v>
      </c>
      <c r="M115" s="40">
        <f>SUM(H115:L115)</f>
        <v>0</v>
      </c>
    </row>
    <row r="116" spans="1:13" ht="11.25" customHeight="1" x14ac:dyDescent="0.25">
      <c r="A116" s="90"/>
      <c r="B116" s="4" t="s">
        <v>50</v>
      </c>
      <c r="C116" s="4"/>
      <c r="D116" s="19" t="s">
        <v>43</v>
      </c>
      <c r="E116" s="19"/>
      <c r="F116" s="20"/>
      <c r="G116" s="19"/>
      <c r="H116" s="40">
        <v>0</v>
      </c>
      <c r="I116" s="41">
        <v>0</v>
      </c>
      <c r="J116" s="40">
        <v>0</v>
      </c>
      <c r="K116" s="40">
        <v>0</v>
      </c>
      <c r="L116" s="40">
        <v>0</v>
      </c>
      <c r="M116" s="40">
        <f>SUM(H116:L116)</f>
        <v>0</v>
      </c>
    </row>
    <row r="117" spans="1:13" hidden="1" x14ac:dyDescent="0.25">
      <c r="A117" s="4"/>
      <c r="B117" s="4"/>
      <c r="C117" s="4"/>
      <c r="D117" s="23"/>
      <c r="E117" s="19"/>
      <c r="F117" s="20"/>
      <c r="G117" s="19"/>
      <c r="H117" s="3"/>
      <c r="I117" s="12"/>
      <c r="J117" s="3"/>
      <c r="K117" s="3"/>
      <c r="L117" s="3"/>
      <c r="M117" s="3"/>
    </row>
    <row r="118" spans="1:13" ht="71.25" customHeight="1" x14ac:dyDescent="0.25">
      <c r="A118" s="88" t="s">
        <v>102</v>
      </c>
      <c r="B118" s="21" t="s">
        <v>103</v>
      </c>
      <c r="C118" s="18" t="s">
        <v>41</v>
      </c>
      <c r="D118" s="19"/>
      <c r="E118" s="19"/>
      <c r="F118" s="20"/>
      <c r="G118" s="19"/>
      <c r="H118" s="38">
        <f t="shared" ref="H118:M118" si="19">SUM(H119:H123)</f>
        <v>0</v>
      </c>
      <c r="I118" s="44">
        <f t="shared" si="19"/>
        <v>0</v>
      </c>
      <c r="J118" s="38">
        <f t="shared" si="19"/>
        <v>0</v>
      </c>
      <c r="K118" s="38">
        <f t="shared" si="19"/>
        <v>0</v>
      </c>
      <c r="L118" s="38">
        <f t="shared" si="19"/>
        <v>0</v>
      </c>
      <c r="M118" s="38">
        <f t="shared" si="19"/>
        <v>0</v>
      </c>
    </row>
    <row r="119" spans="1:13" x14ac:dyDescent="0.25">
      <c r="A119" s="89"/>
      <c r="B119" s="83" t="s">
        <v>42</v>
      </c>
      <c r="C119" s="4"/>
      <c r="D119" s="19" t="s">
        <v>43</v>
      </c>
      <c r="E119" s="19" t="s">
        <v>44</v>
      </c>
      <c r="F119" s="20" t="s">
        <v>11</v>
      </c>
      <c r="G119" s="19" t="s">
        <v>45</v>
      </c>
      <c r="H119" s="40">
        <v>0</v>
      </c>
      <c r="I119" s="41">
        <v>0</v>
      </c>
      <c r="J119" s="40">
        <v>0</v>
      </c>
      <c r="K119" s="40">
        <v>0</v>
      </c>
      <c r="L119" s="40">
        <v>0</v>
      </c>
      <c r="M119" s="40">
        <f>SUM(H119:L119)</f>
        <v>0</v>
      </c>
    </row>
    <row r="120" spans="1:13" x14ac:dyDescent="0.25">
      <c r="A120" s="89"/>
      <c r="B120" s="84"/>
      <c r="C120" s="4"/>
      <c r="D120" s="19" t="s">
        <v>43</v>
      </c>
      <c r="E120" s="19" t="s">
        <v>44</v>
      </c>
      <c r="F120" s="20" t="s">
        <v>46</v>
      </c>
      <c r="G120" s="19" t="s">
        <v>45</v>
      </c>
      <c r="H120" s="40">
        <v>0</v>
      </c>
      <c r="I120" s="41">
        <v>0</v>
      </c>
      <c r="J120" s="40">
        <f>0</f>
        <v>0</v>
      </c>
      <c r="K120" s="40">
        <v>0</v>
      </c>
      <c r="L120" s="40">
        <v>0</v>
      </c>
      <c r="M120" s="40">
        <f>SUM(H120:L120)</f>
        <v>0</v>
      </c>
    </row>
    <row r="121" spans="1:13" x14ac:dyDescent="0.25">
      <c r="A121" s="89"/>
      <c r="B121" s="83" t="s">
        <v>47</v>
      </c>
      <c r="C121" s="4"/>
      <c r="D121" s="19" t="s">
        <v>43</v>
      </c>
      <c r="E121" s="19" t="s">
        <v>44</v>
      </c>
      <c r="F121" s="20" t="s">
        <v>48</v>
      </c>
      <c r="G121" s="19" t="s">
        <v>45</v>
      </c>
      <c r="H121" s="40">
        <v>0</v>
      </c>
      <c r="I121" s="41">
        <v>0</v>
      </c>
      <c r="J121" s="40">
        <v>0</v>
      </c>
      <c r="K121" s="40">
        <v>0</v>
      </c>
      <c r="L121" s="40">
        <v>0</v>
      </c>
      <c r="M121" s="40">
        <f>SUM(H121:L121)</f>
        <v>0</v>
      </c>
    </row>
    <row r="122" spans="1:13" x14ac:dyDescent="0.25">
      <c r="A122" s="89"/>
      <c r="B122" s="84"/>
      <c r="C122" s="4"/>
      <c r="D122" s="19" t="s">
        <v>43</v>
      </c>
      <c r="E122" s="19" t="s">
        <v>44</v>
      </c>
      <c r="F122" s="20" t="s">
        <v>49</v>
      </c>
      <c r="G122" s="19" t="s">
        <v>45</v>
      </c>
      <c r="H122" s="40">
        <v>0</v>
      </c>
      <c r="I122" s="41">
        <v>0</v>
      </c>
      <c r="J122" s="40">
        <f>0</f>
        <v>0</v>
      </c>
      <c r="K122" s="40">
        <v>0</v>
      </c>
      <c r="L122" s="40">
        <v>0</v>
      </c>
      <c r="M122" s="40">
        <f>SUM(H122:L122)</f>
        <v>0</v>
      </c>
    </row>
    <row r="123" spans="1:13" x14ac:dyDescent="0.25">
      <c r="A123" s="90"/>
      <c r="B123" s="22" t="s">
        <v>50</v>
      </c>
      <c r="C123" s="22"/>
      <c r="D123" s="52"/>
      <c r="E123" s="52"/>
      <c r="F123" s="24"/>
      <c r="G123" s="52"/>
      <c r="H123" s="45">
        <v>0</v>
      </c>
      <c r="I123" s="46">
        <v>0</v>
      </c>
      <c r="J123" s="45">
        <v>0</v>
      </c>
      <c r="K123" s="45">
        <v>0</v>
      </c>
      <c r="L123" s="45">
        <v>0</v>
      </c>
      <c r="M123" s="45">
        <f>SUM(H123:L123)</f>
        <v>0</v>
      </c>
    </row>
    <row r="124" spans="1:13" ht="144" customHeight="1" x14ac:dyDescent="0.25">
      <c r="A124" s="88" t="s">
        <v>102</v>
      </c>
      <c r="B124" s="21" t="s">
        <v>109</v>
      </c>
      <c r="C124" s="18" t="s">
        <v>41</v>
      </c>
      <c r="D124" s="19"/>
      <c r="E124" s="19"/>
      <c r="F124" s="20"/>
      <c r="G124" s="19"/>
      <c r="H124" s="38">
        <f t="shared" ref="H124:M124" si="20">SUM(H125:H129)</f>
        <v>0</v>
      </c>
      <c r="I124" s="44">
        <f t="shared" si="20"/>
        <v>0</v>
      </c>
      <c r="J124" s="38">
        <f t="shared" si="20"/>
        <v>0</v>
      </c>
      <c r="K124" s="38">
        <f t="shared" si="20"/>
        <v>0</v>
      </c>
      <c r="L124" s="38">
        <f t="shared" si="20"/>
        <v>0</v>
      </c>
      <c r="M124" s="38">
        <f t="shared" si="20"/>
        <v>0</v>
      </c>
    </row>
    <row r="125" spans="1:13" x14ac:dyDescent="0.25">
      <c r="A125" s="89"/>
      <c r="B125" s="83" t="s">
        <v>42</v>
      </c>
      <c r="C125" s="4"/>
      <c r="D125" s="19" t="s">
        <v>43</v>
      </c>
      <c r="E125" s="19" t="s">
        <v>44</v>
      </c>
      <c r="F125" s="20" t="s">
        <v>11</v>
      </c>
      <c r="G125" s="19" t="s">
        <v>45</v>
      </c>
      <c r="H125" s="40">
        <v>0</v>
      </c>
      <c r="I125" s="41">
        <v>0</v>
      </c>
      <c r="J125" s="40">
        <v>0</v>
      </c>
      <c r="K125" s="40">
        <v>0</v>
      </c>
      <c r="L125" s="40">
        <v>0</v>
      </c>
      <c r="M125" s="40">
        <f>SUM(H125:L125)</f>
        <v>0</v>
      </c>
    </row>
    <row r="126" spans="1:13" x14ac:dyDescent="0.25">
      <c r="A126" s="89"/>
      <c r="B126" s="84"/>
      <c r="C126" s="4"/>
      <c r="D126" s="19" t="s">
        <v>43</v>
      </c>
      <c r="E126" s="19" t="s">
        <v>44</v>
      </c>
      <c r="F126" s="20" t="s">
        <v>46</v>
      </c>
      <c r="G126" s="19" t="s">
        <v>45</v>
      </c>
      <c r="H126" s="40">
        <v>0</v>
      </c>
      <c r="I126" s="41">
        <v>0</v>
      </c>
      <c r="J126" s="40">
        <f>0</f>
        <v>0</v>
      </c>
      <c r="K126" s="40">
        <v>0</v>
      </c>
      <c r="L126" s="40">
        <v>0</v>
      </c>
      <c r="M126" s="40">
        <f>SUM(H126:L126)</f>
        <v>0</v>
      </c>
    </row>
    <row r="127" spans="1:13" x14ac:dyDescent="0.25">
      <c r="A127" s="89"/>
      <c r="B127" s="83" t="s">
        <v>47</v>
      </c>
      <c r="C127" s="4"/>
      <c r="D127" s="19" t="s">
        <v>43</v>
      </c>
      <c r="E127" s="19" t="s">
        <v>44</v>
      </c>
      <c r="F127" s="20" t="s">
        <v>48</v>
      </c>
      <c r="G127" s="19" t="s">
        <v>45</v>
      </c>
      <c r="H127" s="40">
        <v>0</v>
      </c>
      <c r="I127" s="41">
        <v>0</v>
      </c>
      <c r="J127" s="40">
        <v>0</v>
      </c>
      <c r="K127" s="40">
        <v>0</v>
      </c>
      <c r="L127" s="40">
        <v>0</v>
      </c>
      <c r="M127" s="40">
        <f>SUM(H127:L127)</f>
        <v>0</v>
      </c>
    </row>
    <row r="128" spans="1:13" x14ac:dyDescent="0.25">
      <c r="A128" s="89"/>
      <c r="B128" s="84"/>
      <c r="C128" s="4"/>
      <c r="D128" s="19" t="s">
        <v>43</v>
      </c>
      <c r="E128" s="19" t="s">
        <v>44</v>
      </c>
      <c r="F128" s="20" t="s">
        <v>49</v>
      </c>
      <c r="G128" s="19" t="s">
        <v>45</v>
      </c>
      <c r="H128" s="40">
        <v>0</v>
      </c>
      <c r="I128" s="41">
        <v>0</v>
      </c>
      <c r="J128" s="40">
        <f>0</f>
        <v>0</v>
      </c>
      <c r="K128" s="40">
        <v>0</v>
      </c>
      <c r="L128" s="40">
        <v>0</v>
      </c>
      <c r="M128" s="40">
        <f>SUM(H128:L128)</f>
        <v>0</v>
      </c>
    </row>
    <row r="129" spans="1:13" x14ac:dyDescent="0.25">
      <c r="A129" s="90"/>
      <c r="B129" s="22" t="s">
        <v>50</v>
      </c>
      <c r="C129" s="22"/>
      <c r="D129" s="52"/>
      <c r="E129" s="52"/>
      <c r="F129" s="24"/>
      <c r="G129" s="52"/>
      <c r="H129" s="45">
        <v>0</v>
      </c>
      <c r="I129" s="46">
        <v>0</v>
      </c>
      <c r="J129" s="45">
        <v>0</v>
      </c>
      <c r="K129" s="45">
        <v>0</v>
      </c>
      <c r="L129" s="45">
        <v>0</v>
      </c>
      <c r="M129" s="45">
        <f>SUM(H129:L129)</f>
        <v>0</v>
      </c>
    </row>
    <row r="130" spans="1:13" ht="145.5" customHeight="1" x14ac:dyDescent="0.25">
      <c r="A130" s="88" t="s">
        <v>30</v>
      </c>
      <c r="B130" s="25" t="s">
        <v>108</v>
      </c>
      <c r="C130" s="18" t="s">
        <v>41</v>
      </c>
      <c r="D130" s="19"/>
      <c r="E130" s="19"/>
      <c r="F130" s="20"/>
      <c r="G130" s="19"/>
      <c r="H130" s="38">
        <f t="shared" ref="H130:M130" si="21">SUM(H131:H135)</f>
        <v>0</v>
      </c>
      <c r="I130" s="44">
        <f t="shared" si="21"/>
        <v>0</v>
      </c>
      <c r="J130" s="38">
        <f t="shared" si="21"/>
        <v>0</v>
      </c>
      <c r="K130" s="38">
        <f t="shared" si="21"/>
        <v>0</v>
      </c>
      <c r="L130" s="38">
        <f t="shared" si="21"/>
        <v>0</v>
      </c>
      <c r="M130" s="38">
        <f t="shared" si="21"/>
        <v>0</v>
      </c>
    </row>
    <row r="131" spans="1:13" x14ac:dyDescent="0.25">
      <c r="A131" s="89"/>
      <c r="B131" s="83" t="s">
        <v>42</v>
      </c>
      <c r="C131" s="4"/>
      <c r="D131" s="19" t="s">
        <v>43</v>
      </c>
      <c r="E131" s="19" t="s">
        <v>44</v>
      </c>
      <c r="F131" s="20" t="s">
        <v>11</v>
      </c>
      <c r="G131" s="19" t="s">
        <v>45</v>
      </c>
      <c r="H131" s="40">
        <v>0</v>
      </c>
      <c r="I131" s="41">
        <v>0</v>
      </c>
      <c r="J131" s="40">
        <v>0</v>
      </c>
      <c r="K131" s="40">
        <v>0</v>
      </c>
      <c r="L131" s="40">
        <v>0</v>
      </c>
      <c r="M131" s="40">
        <f>SUM(H131:L131)</f>
        <v>0</v>
      </c>
    </row>
    <row r="132" spans="1:13" x14ac:dyDescent="0.25">
      <c r="A132" s="89"/>
      <c r="B132" s="84"/>
      <c r="C132" s="4"/>
      <c r="D132" s="19" t="s">
        <v>43</v>
      </c>
      <c r="E132" s="19" t="s">
        <v>44</v>
      </c>
      <c r="F132" s="20" t="s">
        <v>46</v>
      </c>
      <c r="G132" s="19" t="s">
        <v>45</v>
      </c>
      <c r="H132" s="40">
        <v>0</v>
      </c>
      <c r="I132" s="41">
        <v>0</v>
      </c>
      <c r="J132" s="40">
        <f>0</f>
        <v>0</v>
      </c>
      <c r="K132" s="40">
        <v>0</v>
      </c>
      <c r="L132" s="40">
        <v>0</v>
      </c>
      <c r="M132" s="40">
        <f>SUM(H132:L132)</f>
        <v>0</v>
      </c>
    </row>
    <row r="133" spans="1:13" x14ac:dyDescent="0.25">
      <c r="A133" s="89"/>
      <c r="B133" s="83" t="s">
        <v>47</v>
      </c>
      <c r="C133" s="4"/>
      <c r="D133" s="19" t="s">
        <v>43</v>
      </c>
      <c r="E133" s="19" t="s">
        <v>44</v>
      </c>
      <c r="F133" s="20" t="s">
        <v>48</v>
      </c>
      <c r="G133" s="19" t="s">
        <v>45</v>
      </c>
      <c r="H133" s="40">
        <v>0</v>
      </c>
      <c r="I133" s="41">
        <v>0</v>
      </c>
      <c r="J133" s="40">
        <v>0</v>
      </c>
      <c r="K133" s="40">
        <v>0</v>
      </c>
      <c r="L133" s="40">
        <v>0</v>
      </c>
      <c r="M133" s="40">
        <f>SUM(H133:L133)</f>
        <v>0</v>
      </c>
    </row>
    <row r="134" spans="1:13" x14ac:dyDescent="0.25">
      <c r="A134" s="89"/>
      <c r="B134" s="84"/>
      <c r="C134" s="4"/>
      <c r="D134" s="19" t="s">
        <v>43</v>
      </c>
      <c r="E134" s="19" t="s">
        <v>44</v>
      </c>
      <c r="F134" s="20" t="s">
        <v>49</v>
      </c>
      <c r="G134" s="19" t="s">
        <v>45</v>
      </c>
      <c r="H134" s="40">
        <v>0</v>
      </c>
      <c r="I134" s="41">
        <v>0</v>
      </c>
      <c r="J134" s="40">
        <f>0</f>
        <v>0</v>
      </c>
      <c r="K134" s="40">
        <v>0</v>
      </c>
      <c r="L134" s="40">
        <v>0</v>
      </c>
      <c r="M134" s="40">
        <f>SUM(H134:L134)</f>
        <v>0</v>
      </c>
    </row>
    <row r="135" spans="1:13" x14ac:dyDescent="0.25">
      <c r="A135" s="90"/>
      <c r="B135" s="4" t="s">
        <v>50</v>
      </c>
      <c r="C135" s="4"/>
      <c r="D135" s="19"/>
      <c r="E135" s="19"/>
      <c r="F135" s="20"/>
      <c r="G135" s="19"/>
      <c r="H135" s="40">
        <v>0</v>
      </c>
      <c r="I135" s="41">
        <v>0</v>
      </c>
      <c r="J135" s="40">
        <v>0</v>
      </c>
      <c r="K135" s="40">
        <v>0</v>
      </c>
      <c r="L135" s="40">
        <v>0</v>
      </c>
      <c r="M135" s="40">
        <f>SUM(H135:L135)</f>
        <v>0</v>
      </c>
    </row>
    <row r="136" spans="1:13" x14ac:dyDescent="0.25">
      <c r="A136" s="70"/>
      <c r="B136" s="70"/>
      <c r="C136" s="70"/>
      <c r="D136" s="33"/>
      <c r="E136" s="33"/>
      <c r="F136" s="71"/>
      <c r="G136" s="33"/>
      <c r="H136" s="72"/>
      <c r="I136" s="73"/>
      <c r="J136" s="72"/>
      <c r="K136" s="72"/>
      <c r="L136" s="72"/>
      <c r="M136" s="72"/>
    </row>
    <row r="137" spans="1:13" x14ac:dyDescent="0.25">
      <c r="A137" s="70"/>
      <c r="B137" s="70"/>
      <c r="C137" s="70"/>
      <c r="D137" s="33"/>
      <c r="E137" s="33"/>
      <c r="F137" s="71"/>
      <c r="G137" s="33"/>
      <c r="H137" s="72"/>
      <c r="I137" s="73"/>
      <c r="J137" s="72"/>
      <c r="K137" s="72"/>
      <c r="L137" s="72"/>
      <c r="M137" s="72"/>
    </row>
    <row r="138" spans="1:13" x14ac:dyDescent="0.25">
      <c r="A138" s="70"/>
      <c r="B138" s="70"/>
      <c r="C138" s="70"/>
      <c r="D138" s="33"/>
      <c r="E138" s="33"/>
      <c r="F138" s="71"/>
      <c r="G138" s="33"/>
      <c r="H138" s="72"/>
      <c r="I138" s="73"/>
      <c r="J138" s="72"/>
      <c r="K138" s="72"/>
      <c r="L138" s="72"/>
      <c r="M138" s="72"/>
    </row>
    <row r="139" spans="1:13" x14ac:dyDescent="0.25">
      <c r="B139" s="51" t="s">
        <v>22</v>
      </c>
      <c r="D139" s="33"/>
    </row>
    <row r="140" spans="1:13" x14ac:dyDescent="0.25">
      <c r="B140" s="13" t="s">
        <v>104</v>
      </c>
    </row>
    <row r="141" spans="1:13" x14ac:dyDescent="0.25">
      <c r="B141" s="13" t="s">
        <v>107</v>
      </c>
    </row>
  </sheetData>
  <mergeCells count="72">
    <mergeCell ref="A130:A135"/>
    <mergeCell ref="B131:B132"/>
    <mergeCell ref="B133:B134"/>
    <mergeCell ref="A118:A123"/>
    <mergeCell ref="B119:B120"/>
    <mergeCell ref="B121:B122"/>
    <mergeCell ref="A124:A129"/>
    <mergeCell ref="B125:B126"/>
    <mergeCell ref="B127:B128"/>
    <mergeCell ref="A80:A85"/>
    <mergeCell ref="B81:B82"/>
    <mergeCell ref="B83:B84"/>
    <mergeCell ref="A86:A91"/>
    <mergeCell ref="B87:B88"/>
    <mergeCell ref="A68:A73"/>
    <mergeCell ref="B69:B70"/>
    <mergeCell ref="B71:B72"/>
    <mergeCell ref="A74:A79"/>
    <mergeCell ref="B75:B76"/>
    <mergeCell ref="B77:B78"/>
    <mergeCell ref="A56:A61"/>
    <mergeCell ref="B57:B58"/>
    <mergeCell ref="B59:B60"/>
    <mergeCell ref="A62:A67"/>
    <mergeCell ref="B63:B64"/>
    <mergeCell ref="B65:B66"/>
    <mergeCell ref="A44:A49"/>
    <mergeCell ref="B45:B46"/>
    <mergeCell ref="B47:B48"/>
    <mergeCell ref="A50:A55"/>
    <mergeCell ref="B51:B52"/>
    <mergeCell ref="B53:B54"/>
    <mergeCell ref="B4:B5"/>
    <mergeCell ref="B39:B40"/>
    <mergeCell ref="B41:B42"/>
    <mergeCell ref="A20:A25"/>
    <mergeCell ref="B21:B22"/>
    <mergeCell ref="B23:B24"/>
    <mergeCell ref="A26:A31"/>
    <mergeCell ref="B27:B28"/>
    <mergeCell ref="B29:B30"/>
    <mergeCell ref="A7:A13"/>
    <mergeCell ref="B7:B8"/>
    <mergeCell ref="A111:A116"/>
    <mergeCell ref="B112:B113"/>
    <mergeCell ref="B114:B115"/>
    <mergeCell ref="B89:B90"/>
    <mergeCell ref="A92:A97"/>
    <mergeCell ref="B93:B94"/>
    <mergeCell ref="B95:B96"/>
    <mergeCell ref="A98:A103"/>
    <mergeCell ref="B99:B100"/>
    <mergeCell ref="B101:B102"/>
    <mergeCell ref="A104:A110"/>
    <mergeCell ref="B106:B107"/>
    <mergeCell ref="B108:B109"/>
    <mergeCell ref="J1:M1"/>
    <mergeCell ref="D104:D105"/>
    <mergeCell ref="A3:M3"/>
    <mergeCell ref="C4:C5"/>
    <mergeCell ref="D4:G4"/>
    <mergeCell ref="H4:M4"/>
    <mergeCell ref="B9:B10"/>
    <mergeCell ref="B11:B12"/>
    <mergeCell ref="A14:A19"/>
    <mergeCell ref="B15:B16"/>
    <mergeCell ref="B17:B18"/>
    <mergeCell ref="A32:A37"/>
    <mergeCell ref="B33:B34"/>
    <mergeCell ref="B35:B36"/>
    <mergeCell ref="A38:A43"/>
    <mergeCell ref="A4:A5"/>
  </mergeCells>
  <conditionalFormatting sqref="B14">
    <cfRule type="iconSet" priority="1">
      <iconSet iconSet="4RedToBlack">
        <cfvo type="percent" val="0"/>
        <cfvo type="percent" val="25"/>
        <cfvo type="percent" val="50"/>
        <cfvo type="percent" val="75"/>
      </iconSet>
    </cfRule>
  </conditionalFormatting>
  <pageMargins left="0.19685039370078741" right="0.11811023622047245" top="0.62992125984251968" bottom="0.11811023622047245" header="0.31496062992125984" footer="0.31496062992125984"/>
  <pageSetup paperSize="9" scale="95" orientation="landscape" r:id="rId1"/>
  <rowBreaks count="3" manualBreakCount="3">
    <brk id="20" max="16383" man="1"/>
    <brk id="82" max="16383" man="1"/>
    <brk id="105" max="16383" man="1"/>
  </rowBreaks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workbookViewId="0">
      <selection activeCell="F2" sqref="F2"/>
    </sheetView>
  </sheetViews>
  <sheetFormatPr defaultRowHeight="15" x14ac:dyDescent="0.25"/>
  <cols>
    <col min="2" max="2" width="33.7109375" style="11" customWidth="1"/>
    <col min="3" max="3" width="13.85546875" customWidth="1"/>
    <col min="4" max="4" width="25.140625" customWidth="1"/>
    <col min="5" max="5" width="11.5703125" style="10" customWidth="1"/>
    <col min="6" max="6" width="10.85546875" style="14" customWidth="1"/>
    <col min="7" max="7" width="10.42578125" style="10" customWidth="1"/>
    <col min="8" max="9" width="8.85546875" style="10" customWidth="1"/>
    <col min="10" max="10" width="10.85546875" style="10" customWidth="1"/>
    <col min="258" max="258" width="33.7109375" customWidth="1"/>
    <col min="259" max="259" width="13.85546875" customWidth="1"/>
    <col min="260" max="260" width="28.140625" customWidth="1"/>
    <col min="261" max="261" width="9.5703125" customWidth="1"/>
    <col min="262" max="262" width="9.42578125" customWidth="1"/>
    <col min="263" max="265" width="8.85546875" customWidth="1"/>
    <col min="266" max="266" width="9.28515625" bestFit="1" customWidth="1"/>
    <col min="514" max="514" width="33.7109375" customWidth="1"/>
    <col min="515" max="515" width="13.85546875" customWidth="1"/>
    <col min="516" max="516" width="28.140625" customWidth="1"/>
    <col min="517" max="517" width="9.5703125" customWidth="1"/>
    <col min="518" max="518" width="9.42578125" customWidth="1"/>
    <col min="519" max="521" width="8.85546875" customWidth="1"/>
    <col min="522" max="522" width="9.28515625" bestFit="1" customWidth="1"/>
    <col min="770" max="770" width="33.7109375" customWidth="1"/>
    <col min="771" max="771" width="13.85546875" customWidth="1"/>
    <col min="772" max="772" width="28.140625" customWidth="1"/>
    <col min="773" max="773" width="9.5703125" customWidth="1"/>
    <col min="774" max="774" width="9.42578125" customWidth="1"/>
    <col min="775" max="777" width="8.85546875" customWidth="1"/>
    <col min="778" max="778" width="9.28515625" bestFit="1" customWidth="1"/>
    <col min="1026" max="1026" width="33.7109375" customWidth="1"/>
    <col min="1027" max="1027" width="13.85546875" customWidth="1"/>
    <col min="1028" max="1028" width="28.140625" customWidth="1"/>
    <col min="1029" max="1029" width="9.5703125" customWidth="1"/>
    <col min="1030" max="1030" width="9.42578125" customWidth="1"/>
    <col min="1031" max="1033" width="8.85546875" customWidth="1"/>
    <col min="1034" max="1034" width="9.28515625" bestFit="1" customWidth="1"/>
    <col min="1282" max="1282" width="33.7109375" customWidth="1"/>
    <col min="1283" max="1283" width="13.85546875" customWidth="1"/>
    <col min="1284" max="1284" width="28.140625" customWidth="1"/>
    <col min="1285" max="1285" width="9.5703125" customWidth="1"/>
    <col min="1286" max="1286" width="9.42578125" customWidth="1"/>
    <col min="1287" max="1289" width="8.85546875" customWidth="1"/>
    <col min="1290" max="1290" width="9.28515625" bestFit="1" customWidth="1"/>
    <col min="1538" max="1538" width="33.7109375" customWidth="1"/>
    <col min="1539" max="1539" width="13.85546875" customWidth="1"/>
    <col min="1540" max="1540" width="28.140625" customWidth="1"/>
    <col min="1541" max="1541" width="9.5703125" customWidth="1"/>
    <col min="1542" max="1542" width="9.42578125" customWidth="1"/>
    <col min="1543" max="1545" width="8.85546875" customWidth="1"/>
    <col min="1546" max="1546" width="9.28515625" bestFit="1" customWidth="1"/>
    <col min="1794" max="1794" width="33.7109375" customWidth="1"/>
    <col min="1795" max="1795" width="13.85546875" customWidth="1"/>
    <col min="1796" max="1796" width="28.140625" customWidth="1"/>
    <col min="1797" max="1797" width="9.5703125" customWidth="1"/>
    <col min="1798" max="1798" width="9.42578125" customWidth="1"/>
    <col min="1799" max="1801" width="8.85546875" customWidth="1"/>
    <col min="1802" max="1802" width="9.28515625" bestFit="1" customWidth="1"/>
    <col min="2050" max="2050" width="33.7109375" customWidth="1"/>
    <col min="2051" max="2051" width="13.85546875" customWidth="1"/>
    <col min="2052" max="2052" width="28.140625" customWidth="1"/>
    <col min="2053" max="2053" width="9.5703125" customWidth="1"/>
    <col min="2054" max="2054" width="9.42578125" customWidth="1"/>
    <col min="2055" max="2057" width="8.85546875" customWidth="1"/>
    <col min="2058" max="2058" width="9.28515625" bestFit="1" customWidth="1"/>
    <col min="2306" max="2306" width="33.7109375" customWidth="1"/>
    <col min="2307" max="2307" width="13.85546875" customWidth="1"/>
    <col min="2308" max="2308" width="28.140625" customWidth="1"/>
    <col min="2309" max="2309" width="9.5703125" customWidth="1"/>
    <col min="2310" max="2310" width="9.42578125" customWidth="1"/>
    <col min="2311" max="2313" width="8.85546875" customWidth="1"/>
    <col min="2314" max="2314" width="9.28515625" bestFit="1" customWidth="1"/>
    <col min="2562" max="2562" width="33.7109375" customWidth="1"/>
    <col min="2563" max="2563" width="13.85546875" customWidth="1"/>
    <col min="2564" max="2564" width="28.140625" customWidth="1"/>
    <col min="2565" max="2565" width="9.5703125" customWidth="1"/>
    <col min="2566" max="2566" width="9.42578125" customWidth="1"/>
    <col min="2567" max="2569" width="8.85546875" customWidth="1"/>
    <col min="2570" max="2570" width="9.28515625" bestFit="1" customWidth="1"/>
    <col min="2818" max="2818" width="33.7109375" customWidth="1"/>
    <col min="2819" max="2819" width="13.85546875" customWidth="1"/>
    <col min="2820" max="2820" width="28.140625" customWidth="1"/>
    <col min="2821" max="2821" width="9.5703125" customWidth="1"/>
    <col min="2822" max="2822" width="9.42578125" customWidth="1"/>
    <col min="2823" max="2825" width="8.85546875" customWidth="1"/>
    <col min="2826" max="2826" width="9.28515625" bestFit="1" customWidth="1"/>
    <col min="3074" max="3074" width="33.7109375" customWidth="1"/>
    <col min="3075" max="3075" width="13.85546875" customWidth="1"/>
    <col min="3076" max="3076" width="28.140625" customWidth="1"/>
    <col min="3077" max="3077" width="9.5703125" customWidth="1"/>
    <col min="3078" max="3078" width="9.42578125" customWidth="1"/>
    <col min="3079" max="3081" width="8.85546875" customWidth="1"/>
    <col min="3082" max="3082" width="9.28515625" bestFit="1" customWidth="1"/>
    <col min="3330" max="3330" width="33.7109375" customWidth="1"/>
    <col min="3331" max="3331" width="13.85546875" customWidth="1"/>
    <col min="3332" max="3332" width="28.140625" customWidth="1"/>
    <col min="3333" max="3333" width="9.5703125" customWidth="1"/>
    <col min="3334" max="3334" width="9.42578125" customWidth="1"/>
    <col min="3335" max="3337" width="8.85546875" customWidth="1"/>
    <col min="3338" max="3338" width="9.28515625" bestFit="1" customWidth="1"/>
    <col min="3586" max="3586" width="33.7109375" customWidth="1"/>
    <col min="3587" max="3587" width="13.85546875" customWidth="1"/>
    <col min="3588" max="3588" width="28.140625" customWidth="1"/>
    <col min="3589" max="3589" width="9.5703125" customWidth="1"/>
    <col min="3590" max="3590" width="9.42578125" customWidth="1"/>
    <col min="3591" max="3593" width="8.85546875" customWidth="1"/>
    <col min="3594" max="3594" width="9.28515625" bestFit="1" customWidth="1"/>
    <col min="3842" max="3842" width="33.7109375" customWidth="1"/>
    <col min="3843" max="3843" width="13.85546875" customWidth="1"/>
    <col min="3844" max="3844" width="28.140625" customWidth="1"/>
    <col min="3845" max="3845" width="9.5703125" customWidth="1"/>
    <col min="3846" max="3846" width="9.42578125" customWidth="1"/>
    <col min="3847" max="3849" width="8.85546875" customWidth="1"/>
    <col min="3850" max="3850" width="9.28515625" bestFit="1" customWidth="1"/>
    <col min="4098" max="4098" width="33.7109375" customWidth="1"/>
    <col min="4099" max="4099" width="13.85546875" customWidth="1"/>
    <col min="4100" max="4100" width="28.140625" customWidth="1"/>
    <col min="4101" max="4101" width="9.5703125" customWidth="1"/>
    <col min="4102" max="4102" width="9.42578125" customWidth="1"/>
    <col min="4103" max="4105" width="8.85546875" customWidth="1"/>
    <col min="4106" max="4106" width="9.28515625" bestFit="1" customWidth="1"/>
    <col min="4354" max="4354" width="33.7109375" customWidth="1"/>
    <col min="4355" max="4355" width="13.85546875" customWidth="1"/>
    <col min="4356" max="4356" width="28.140625" customWidth="1"/>
    <col min="4357" max="4357" width="9.5703125" customWidth="1"/>
    <col min="4358" max="4358" width="9.42578125" customWidth="1"/>
    <col min="4359" max="4361" width="8.85546875" customWidth="1"/>
    <col min="4362" max="4362" width="9.28515625" bestFit="1" customWidth="1"/>
    <col min="4610" max="4610" width="33.7109375" customWidth="1"/>
    <col min="4611" max="4611" width="13.85546875" customWidth="1"/>
    <col min="4612" max="4612" width="28.140625" customWidth="1"/>
    <col min="4613" max="4613" width="9.5703125" customWidth="1"/>
    <col min="4614" max="4614" width="9.42578125" customWidth="1"/>
    <col min="4615" max="4617" width="8.85546875" customWidth="1"/>
    <col min="4618" max="4618" width="9.28515625" bestFit="1" customWidth="1"/>
    <col min="4866" max="4866" width="33.7109375" customWidth="1"/>
    <col min="4867" max="4867" width="13.85546875" customWidth="1"/>
    <col min="4868" max="4868" width="28.140625" customWidth="1"/>
    <col min="4869" max="4869" width="9.5703125" customWidth="1"/>
    <col min="4870" max="4870" width="9.42578125" customWidth="1"/>
    <col min="4871" max="4873" width="8.85546875" customWidth="1"/>
    <col min="4874" max="4874" width="9.28515625" bestFit="1" customWidth="1"/>
    <col min="5122" max="5122" width="33.7109375" customWidth="1"/>
    <col min="5123" max="5123" width="13.85546875" customWidth="1"/>
    <col min="5124" max="5124" width="28.140625" customWidth="1"/>
    <col min="5125" max="5125" width="9.5703125" customWidth="1"/>
    <col min="5126" max="5126" width="9.42578125" customWidth="1"/>
    <col min="5127" max="5129" width="8.85546875" customWidth="1"/>
    <col min="5130" max="5130" width="9.28515625" bestFit="1" customWidth="1"/>
    <col min="5378" max="5378" width="33.7109375" customWidth="1"/>
    <col min="5379" max="5379" width="13.85546875" customWidth="1"/>
    <col min="5380" max="5380" width="28.140625" customWidth="1"/>
    <col min="5381" max="5381" width="9.5703125" customWidth="1"/>
    <col min="5382" max="5382" width="9.42578125" customWidth="1"/>
    <col min="5383" max="5385" width="8.85546875" customWidth="1"/>
    <col min="5386" max="5386" width="9.28515625" bestFit="1" customWidth="1"/>
    <col min="5634" max="5634" width="33.7109375" customWidth="1"/>
    <col min="5635" max="5635" width="13.85546875" customWidth="1"/>
    <col min="5636" max="5636" width="28.140625" customWidth="1"/>
    <col min="5637" max="5637" width="9.5703125" customWidth="1"/>
    <col min="5638" max="5638" width="9.42578125" customWidth="1"/>
    <col min="5639" max="5641" width="8.85546875" customWidth="1"/>
    <col min="5642" max="5642" width="9.28515625" bestFit="1" customWidth="1"/>
    <col min="5890" max="5890" width="33.7109375" customWidth="1"/>
    <col min="5891" max="5891" width="13.85546875" customWidth="1"/>
    <col min="5892" max="5892" width="28.140625" customWidth="1"/>
    <col min="5893" max="5893" width="9.5703125" customWidth="1"/>
    <col min="5894" max="5894" width="9.42578125" customWidth="1"/>
    <col min="5895" max="5897" width="8.85546875" customWidth="1"/>
    <col min="5898" max="5898" width="9.28515625" bestFit="1" customWidth="1"/>
    <col min="6146" max="6146" width="33.7109375" customWidth="1"/>
    <col min="6147" max="6147" width="13.85546875" customWidth="1"/>
    <col min="6148" max="6148" width="28.140625" customWidth="1"/>
    <col min="6149" max="6149" width="9.5703125" customWidth="1"/>
    <col min="6150" max="6150" width="9.42578125" customWidth="1"/>
    <col min="6151" max="6153" width="8.85546875" customWidth="1"/>
    <col min="6154" max="6154" width="9.28515625" bestFit="1" customWidth="1"/>
    <col min="6402" max="6402" width="33.7109375" customWidth="1"/>
    <col min="6403" max="6403" width="13.85546875" customWidth="1"/>
    <col min="6404" max="6404" width="28.140625" customWidth="1"/>
    <col min="6405" max="6405" width="9.5703125" customWidth="1"/>
    <col min="6406" max="6406" width="9.42578125" customWidth="1"/>
    <col min="6407" max="6409" width="8.85546875" customWidth="1"/>
    <col min="6410" max="6410" width="9.28515625" bestFit="1" customWidth="1"/>
    <col min="6658" max="6658" width="33.7109375" customWidth="1"/>
    <col min="6659" max="6659" width="13.85546875" customWidth="1"/>
    <col min="6660" max="6660" width="28.140625" customWidth="1"/>
    <col min="6661" max="6661" width="9.5703125" customWidth="1"/>
    <col min="6662" max="6662" width="9.42578125" customWidth="1"/>
    <col min="6663" max="6665" width="8.85546875" customWidth="1"/>
    <col min="6666" max="6666" width="9.28515625" bestFit="1" customWidth="1"/>
    <col min="6914" max="6914" width="33.7109375" customWidth="1"/>
    <col min="6915" max="6915" width="13.85546875" customWidth="1"/>
    <col min="6916" max="6916" width="28.140625" customWidth="1"/>
    <col min="6917" max="6917" width="9.5703125" customWidth="1"/>
    <col min="6918" max="6918" width="9.42578125" customWidth="1"/>
    <col min="6919" max="6921" width="8.85546875" customWidth="1"/>
    <col min="6922" max="6922" width="9.28515625" bestFit="1" customWidth="1"/>
    <col min="7170" max="7170" width="33.7109375" customWidth="1"/>
    <col min="7171" max="7171" width="13.85546875" customWidth="1"/>
    <col min="7172" max="7172" width="28.140625" customWidth="1"/>
    <col min="7173" max="7173" width="9.5703125" customWidth="1"/>
    <col min="7174" max="7174" width="9.42578125" customWidth="1"/>
    <col min="7175" max="7177" width="8.85546875" customWidth="1"/>
    <col min="7178" max="7178" width="9.28515625" bestFit="1" customWidth="1"/>
    <col min="7426" max="7426" width="33.7109375" customWidth="1"/>
    <col min="7427" max="7427" width="13.85546875" customWidth="1"/>
    <col min="7428" max="7428" width="28.140625" customWidth="1"/>
    <col min="7429" max="7429" width="9.5703125" customWidth="1"/>
    <col min="7430" max="7430" width="9.42578125" customWidth="1"/>
    <col min="7431" max="7433" width="8.85546875" customWidth="1"/>
    <col min="7434" max="7434" width="9.28515625" bestFit="1" customWidth="1"/>
    <col min="7682" max="7682" width="33.7109375" customWidth="1"/>
    <col min="7683" max="7683" width="13.85546875" customWidth="1"/>
    <col min="7684" max="7684" width="28.140625" customWidth="1"/>
    <col min="7685" max="7685" width="9.5703125" customWidth="1"/>
    <col min="7686" max="7686" width="9.42578125" customWidth="1"/>
    <col min="7687" max="7689" width="8.85546875" customWidth="1"/>
    <col min="7690" max="7690" width="9.28515625" bestFit="1" customWidth="1"/>
    <col min="7938" max="7938" width="33.7109375" customWidth="1"/>
    <col min="7939" max="7939" width="13.85546875" customWidth="1"/>
    <col min="7940" max="7940" width="28.140625" customWidth="1"/>
    <col min="7941" max="7941" width="9.5703125" customWidth="1"/>
    <col min="7942" max="7942" width="9.42578125" customWidth="1"/>
    <col min="7943" max="7945" width="8.85546875" customWidth="1"/>
    <col min="7946" max="7946" width="9.28515625" bestFit="1" customWidth="1"/>
    <col min="8194" max="8194" width="33.7109375" customWidth="1"/>
    <col min="8195" max="8195" width="13.85546875" customWidth="1"/>
    <col min="8196" max="8196" width="28.140625" customWidth="1"/>
    <col min="8197" max="8197" width="9.5703125" customWidth="1"/>
    <col min="8198" max="8198" width="9.42578125" customWidth="1"/>
    <col min="8199" max="8201" width="8.85546875" customWidth="1"/>
    <col min="8202" max="8202" width="9.28515625" bestFit="1" customWidth="1"/>
    <col min="8450" max="8450" width="33.7109375" customWidth="1"/>
    <col min="8451" max="8451" width="13.85546875" customWidth="1"/>
    <col min="8452" max="8452" width="28.140625" customWidth="1"/>
    <col min="8453" max="8453" width="9.5703125" customWidth="1"/>
    <col min="8454" max="8454" width="9.42578125" customWidth="1"/>
    <col min="8455" max="8457" width="8.85546875" customWidth="1"/>
    <col min="8458" max="8458" width="9.28515625" bestFit="1" customWidth="1"/>
    <col min="8706" max="8706" width="33.7109375" customWidth="1"/>
    <col min="8707" max="8707" width="13.85546875" customWidth="1"/>
    <col min="8708" max="8708" width="28.140625" customWidth="1"/>
    <col min="8709" max="8709" width="9.5703125" customWidth="1"/>
    <col min="8710" max="8710" width="9.42578125" customWidth="1"/>
    <col min="8711" max="8713" width="8.85546875" customWidth="1"/>
    <col min="8714" max="8714" width="9.28515625" bestFit="1" customWidth="1"/>
    <col min="8962" max="8962" width="33.7109375" customWidth="1"/>
    <col min="8963" max="8963" width="13.85546875" customWidth="1"/>
    <col min="8964" max="8964" width="28.140625" customWidth="1"/>
    <col min="8965" max="8965" width="9.5703125" customWidth="1"/>
    <col min="8966" max="8966" width="9.42578125" customWidth="1"/>
    <col min="8967" max="8969" width="8.85546875" customWidth="1"/>
    <col min="8970" max="8970" width="9.28515625" bestFit="1" customWidth="1"/>
    <col min="9218" max="9218" width="33.7109375" customWidth="1"/>
    <col min="9219" max="9219" width="13.85546875" customWidth="1"/>
    <col min="9220" max="9220" width="28.140625" customWidth="1"/>
    <col min="9221" max="9221" width="9.5703125" customWidth="1"/>
    <col min="9222" max="9222" width="9.42578125" customWidth="1"/>
    <col min="9223" max="9225" width="8.85546875" customWidth="1"/>
    <col min="9226" max="9226" width="9.28515625" bestFit="1" customWidth="1"/>
    <col min="9474" max="9474" width="33.7109375" customWidth="1"/>
    <col min="9475" max="9475" width="13.85546875" customWidth="1"/>
    <col min="9476" max="9476" width="28.140625" customWidth="1"/>
    <col min="9477" max="9477" width="9.5703125" customWidth="1"/>
    <col min="9478" max="9478" width="9.42578125" customWidth="1"/>
    <col min="9479" max="9481" width="8.85546875" customWidth="1"/>
    <col min="9482" max="9482" width="9.28515625" bestFit="1" customWidth="1"/>
    <col min="9730" max="9730" width="33.7109375" customWidth="1"/>
    <col min="9731" max="9731" width="13.85546875" customWidth="1"/>
    <col min="9732" max="9732" width="28.140625" customWidth="1"/>
    <col min="9733" max="9733" width="9.5703125" customWidth="1"/>
    <col min="9734" max="9734" width="9.42578125" customWidth="1"/>
    <col min="9735" max="9737" width="8.85546875" customWidth="1"/>
    <col min="9738" max="9738" width="9.28515625" bestFit="1" customWidth="1"/>
    <col min="9986" max="9986" width="33.7109375" customWidth="1"/>
    <col min="9987" max="9987" width="13.85546875" customWidth="1"/>
    <col min="9988" max="9988" width="28.140625" customWidth="1"/>
    <col min="9989" max="9989" width="9.5703125" customWidth="1"/>
    <col min="9990" max="9990" width="9.42578125" customWidth="1"/>
    <col min="9991" max="9993" width="8.85546875" customWidth="1"/>
    <col min="9994" max="9994" width="9.28515625" bestFit="1" customWidth="1"/>
    <col min="10242" max="10242" width="33.7109375" customWidth="1"/>
    <col min="10243" max="10243" width="13.85546875" customWidth="1"/>
    <col min="10244" max="10244" width="28.140625" customWidth="1"/>
    <col min="10245" max="10245" width="9.5703125" customWidth="1"/>
    <col min="10246" max="10246" width="9.42578125" customWidth="1"/>
    <col min="10247" max="10249" width="8.85546875" customWidth="1"/>
    <col min="10250" max="10250" width="9.28515625" bestFit="1" customWidth="1"/>
    <col min="10498" max="10498" width="33.7109375" customWidth="1"/>
    <col min="10499" max="10499" width="13.85546875" customWidth="1"/>
    <col min="10500" max="10500" width="28.140625" customWidth="1"/>
    <col min="10501" max="10501" width="9.5703125" customWidth="1"/>
    <col min="10502" max="10502" width="9.42578125" customWidth="1"/>
    <col min="10503" max="10505" width="8.85546875" customWidth="1"/>
    <col min="10506" max="10506" width="9.28515625" bestFit="1" customWidth="1"/>
    <col min="10754" max="10754" width="33.7109375" customWidth="1"/>
    <col min="10755" max="10755" width="13.85546875" customWidth="1"/>
    <col min="10756" max="10756" width="28.140625" customWidth="1"/>
    <col min="10757" max="10757" width="9.5703125" customWidth="1"/>
    <col min="10758" max="10758" width="9.42578125" customWidth="1"/>
    <col min="10759" max="10761" width="8.85546875" customWidth="1"/>
    <col min="10762" max="10762" width="9.28515625" bestFit="1" customWidth="1"/>
    <col min="11010" max="11010" width="33.7109375" customWidth="1"/>
    <col min="11011" max="11011" width="13.85546875" customWidth="1"/>
    <col min="11012" max="11012" width="28.140625" customWidth="1"/>
    <col min="11013" max="11013" width="9.5703125" customWidth="1"/>
    <col min="11014" max="11014" width="9.42578125" customWidth="1"/>
    <col min="11015" max="11017" width="8.85546875" customWidth="1"/>
    <col min="11018" max="11018" width="9.28515625" bestFit="1" customWidth="1"/>
    <col min="11266" max="11266" width="33.7109375" customWidth="1"/>
    <col min="11267" max="11267" width="13.85546875" customWidth="1"/>
    <col min="11268" max="11268" width="28.140625" customWidth="1"/>
    <col min="11269" max="11269" width="9.5703125" customWidth="1"/>
    <col min="11270" max="11270" width="9.42578125" customWidth="1"/>
    <col min="11271" max="11273" width="8.85546875" customWidth="1"/>
    <col min="11274" max="11274" width="9.28515625" bestFit="1" customWidth="1"/>
    <col min="11522" max="11522" width="33.7109375" customWidth="1"/>
    <col min="11523" max="11523" width="13.85546875" customWidth="1"/>
    <col min="11524" max="11524" width="28.140625" customWidth="1"/>
    <col min="11525" max="11525" width="9.5703125" customWidth="1"/>
    <col min="11526" max="11526" width="9.42578125" customWidth="1"/>
    <col min="11527" max="11529" width="8.85546875" customWidth="1"/>
    <col min="11530" max="11530" width="9.28515625" bestFit="1" customWidth="1"/>
    <col min="11778" max="11778" width="33.7109375" customWidth="1"/>
    <col min="11779" max="11779" width="13.85546875" customWidth="1"/>
    <col min="11780" max="11780" width="28.140625" customWidth="1"/>
    <col min="11781" max="11781" width="9.5703125" customWidth="1"/>
    <col min="11782" max="11782" width="9.42578125" customWidth="1"/>
    <col min="11783" max="11785" width="8.85546875" customWidth="1"/>
    <col min="11786" max="11786" width="9.28515625" bestFit="1" customWidth="1"/>
    <col min="12034" max="12034" width="33.7109375" customWidth="1"/>
    <col min="12035" max="12035" width="13.85546875" customWidth="1"/>
    <col min="12036" max="12036" width="28.140625" customWidth="1"/>
    <col min="12037" max="12037" width="9.5703125" customWidth="1"/>
    <col min="12038" max="12038" width="9.42578125" customWidth="1"/>
    <col min="12039" max="12041" width="8.85546875" customWidth="1"/>
    <col min="12042" max="12042" width="9.28515625" bestFit="1" customWidth="1"/>
    <col min="12290" max="12290" width="33.7109375" customWidth="1"/>
    <col min="12291" max="12291" width="13.85546875" customWidth="1"/>
    <col min="12292" max="12292" width="28.140625" customWidth="1"/>
    <col min="12293" max="12293" width="9.5703125" customWidth="1"/>
    <col min="12294" max="12294" width="9.42578125" customWidth="1"/>
    <col min="12295" max="12297" width="8.85546875" customWidth="1"/>
    <col min="12298" max="12298" width="9.28515625" bestFit="1" customWidth="1"/>
    <col min="12546" max="12546" width="33.7109375" customWidth="1"/>
    <col min="12547" max="12547" width="13.85546875" customWidth="1"/>
    <col min="12548" max="12548" width="28.140625" customWidth="1"/>
    <col min="12549" max="12549" width="9.5703125" customWidth="1"/>
    <col min="12550" max="12550" width="9.42578125" customWidth="1"/>
    <col min="12551" max="12553" width="8.85546875" customWidth="1"/>
    <col min="12554" max="12554" width="9.28515625" bestFit="1" customWidth="1"/>
    <col min="12802" max="12802" width="33.7109375" customWidth="1"/>
    <col min="12803" max="12803" width="13.85546875" customWidth="1"/>
    <col min="12804" max="12804" width="28.140625" customWidth="1"/>
    <col min="12805" max="12805" width="9.5703125" customWidth="1"/>
    <col min="12806" max="12806" width="9.42578125" customWidth="1"/>
    <col min="12807" max="12809" width="8.85546875" customWidth="1"/>
    <col min="12810" max="12810" width="9.28515625" bestFit="1" customWidth="1"/>
    <col min="13058" max="13058" width="33.7109375" customWidth="1"/>
    <col min="13059" max="13059" width="13.85546875" customWidth="1"/>
    <col min="13060" max="13060" width="28.140625" customWidth="1"/>
    <col min="13061" max="13061" width="9.5703125" customWidth="1"/>
    <col min="13062" max="13062" width="9.42578125" customWidth="1"/>
    <col min="13063" max="13065" width="8.85546875" customWidth="1"/>
    <col min="13066" max="13066" width="9.28515625" bestFit="1" customWidth="1"/>
    <col min="13314" max="13314" width="33.7109375" customWidth="1"/>
    <col min="13315" max="13315" width="13.85546875" customWidth="1"/>
    <col min="13316" max="13316" width="28.140625" customWidth="1"/>
    <col min="13317" max="13317" width="9.5703125" customWidth="1"/>
    <col min="13318" max="13318" width="9.42578125" customWidth="1"/>
    <col min="13319" max="13321" width="8.85546875" customWidth="1"/>
    <col min="13322" max="13322" width="9.28515625" bestFit="1" customWidth="1"/>
    <col min="13570" max="13570" width="33.7109375" customWidth="1"/>
    <col min="13571" max="13571" width="13.85546875" customWidth="1"/>
    <col min="13572" max="13572" width="28.140625" customWidth="1"/>
    <col min="13573" max="13573" width="9.5703125" customWidth="1"/>
    <col min="13574" max="13574" width="9.42578125" customWidth="1"/>
    <col min="13575" max="13577" width="8.85546875" customWidth="1"/>
    <col min="13578" max="13578" width="9.28515625" bestFit="1" customWidth="1"/>
    <col min="13826" max="13826" width="33.7109375" customWidth="1"/>
    <col min="13827" max="13827" width="13.85546875" customWidth="1"/>
    <col min="13828" max="13828" width="28.140625" customWidth="1"/>
    <col min="13829" max="13829" width="9.5703125" customWidth="1"/>
    <col min="13830" max="13830" width="9.42578125" customWidth="1"/>
    <col min="13831" max="13833" width="8.85546875" customWidth="1"/>
    <col min="13834" max="13834" width="9.28515625" bestFit="1" customWidth="1"/>
    <col min="14082" max="14082" width="33.7109375" customWidth="1"/>
    <col min="14083" max="14083" width="13.85546875" customWidth="1"/>
    <col min="14084" max="14084" width="28.140625" customWidth="1"/>
    <col min="14085" max="14085" width="9.5703125" customWidth="1"/>
    <col min="14086" max="14086" width="9.42578125" customWidth="1"/>
    <col min="14087" max="14089" width="8.85546875" customWidth="1"/>
    <col min="14090" max="14090" width="9.28515625" bestFit="1" customWidth="1"/>
    <col min="14338" max="14338" width="33.7109375" customWidth="1"/>
    <col min="14339" max="14339" width="13.85546875" customWidth="1"/>
    <col min="14340" max="14340" width="28.140625" customWidth="1"/>
    <col min="14341" max="14341" width="9.5703125" customWidth="1"/>
    <col min="14342" max="14342" width="9.42578125" customWidth="1"/>
    <col min="14343" max="14345" width="8.85546875" customWidth="1"/>
    <col min="14346" max="14346" width="9.28515625" bestFit="1" customWidth="1"/>
    <col min="14594" max="14594" width="33.7109375" customWidth="1"/>
    <col min="14595" max="14595" width="13.85546875" customWidth="1"/>
    <col min="14596" max="14596" width="28.140625" customWidth="1"/>
    <col min="14597" max="14597" width="9.5703125" customWidth="1"/>
    <col min="14598" max="14598" width="9.42578125" customWidth="1"/>
    <col min="14599" max="14601" width="8.85546875" customWidth="1"/>
    <col min="14602" max="14602" width="9.28515625" bestFit="1" customWidth="1"/>
    <col min="14850" max="14850" width="33.7109375" customWidth="1"/>
    <col min="14851" max="14851" width="13.85546875" customWidth="1"/>
    <col min="14852" max="14852" width="28.140625" customWidth="1"/>
    <col min="14853" max="14853" width="9.5703125" customWidth="1"/>
    <col min="14854" max="14854" width="9.42578125" customWidth="1"/>
    <col min="14855" max="14857" width="8.85546875" customWidth="1"/>
    <col min="14858" max="14858" width="9.28515625" bestFit="1" customWidth="1"/>
    <col min="15106" max="15106" width="33.7109375" customWidth="1"/>
    <col min="15107" max="15107" width="13.85546875" customWidth="1"/>
    <col min="15108" max="15108" width="28.140625" customWidth="1"/>
    <col min="15109" max="15109" width="9.5703125" customWidth="1"/>
    <col min="15110" max="15110" width="9.42578125" customWidth="1"/>
    <col min="15111" max="15113" width="8.85546875" customWidth="1"/>
    <col min="15114" max="15114" width="9.28515625" bestFit="1" customWidth="1"/>
    <col min="15362" max="15362" width="33.7109375" customWidth="1"/>
    <col min="15363" max="15363" width="13.85546875" customWidth="1"/>
    <col min="15364" max="15364" width="28.140625" customWidth="1"/>
    <col min="15365" max="15365" width="9.5703125" customWidth="1"/>
    <col min="15366" max="15366" width="9.42578125" customWidth="1"/>
    <col min="15367" max="15369" width="8.85546875" customWidth="1"/>
    <col min="15370" max="15370" width="9.28515625" bestFit="1" customWidth="1"/>
    <col min="15618" max="15618" width="33.7109375" customWidth="1"/>
    <col min="15619" max="15619" width="13.85546875" customWidth="1"/>
    <col min="15620" max="15620" width="28.140625" customWidth="1"/>
    <col min="15621" max="15621" width="9.5703125" customWidth="1"/>
    <col min="15622" max="15622" width="9.42578125" customWidth="1"/>
    <col min="15623" max="15625" width="8.85546875" customWidth="1"/>
    <col min="15626" max="15626" width="9.28515625" bestFit="1" customWidth="1"/>
    <col min="15874" max="15874" width="33.7109375" customWidth="1"/>
    <col min="15875" max="15875" width="13.85546875" customWidth="1"/>
    <col min="15876" max="15876" width="28.140625" customWidth="1"/>
    <col min="15877" max="15877" width="9.5703125" customWidth="1"/>
    <col min="15878" max="15878" width="9.42578125" customWidth="1"/>
    <col min="15879" max="15881" width="8.85546875" customWidth="1"/>
    <col min="15882" max="15882" width="9.28515625" bestFit="1" customWidth="1"/>
    <col min="16130" max="16130" width="33.7109375" customWidth="1"/>
    <col min="16131" max="16131" width="13.85546875" customWidth="1"/>
    <col min="16132" max="16132" width="28.140625" customWidth="1"/>
    <col min="16133" max="16133" width="9.5703125" customWidth="1"/>
    <col min="16134" max="16134" width="9.42578125" customWidth="1"/>
    <col min="16135" max="16137" width="8.85546875" customWidth="1"/>
    <col min="16138" max="16138" width="9.28515625" bestFit="1" customWidth="1"/>
  </cols>
  <sheetData>
    <row r="1" spans="1:10" ht="60.75" customHeight="1" x14ac:dyDescent="0.25">
      <c r="F1" s="74" t="s">
        <v>117</v>
      </c>
      <c r="G1" s="74"/>
      <c r="H1" s="74"/>
      <c r="I1" s="74"/>
      <c r="J1" s="74"/>
    </row>
    <row r="2" spans="1:10" ht="12" customHeight="1" x14ac:dyDescent="0.25"/>
    <row r="3" spans="1:10" ht="32.25" customHeight="1" x14ac:dyDescent="0.25">
      <c r="A3" s="77" t="s">
        <v>63</v>
      </c>
      <c r="B3" s="77"/>
      <c r="C3" s="77"/>
      <c r="D3" s="77"/>
      <c r="E3" s="77"/>
      <c r="F3" s="77"/>
      <c r="G3" s="77"/>
      <c r="H3" s="77"/>
      <c r="I3" s="77"/>
      <c r="J3" s="77"/>
    </row>
    <row r="4" spans="1:10" ht="30.75" customHeight="1" x14ac:dyDescent="0.25">
      <c r="A4" s="78" t="s">
        <v>0</v>
      </c>
      <c r="B4" s="111" t="s">
        <v>5</v>
      </c>
      <c r="C4" s="105" t="s">
        <v>6</v>
      </c>
      <c r="D4" s="106"/>
      <c r="E4" s="80" t="s">
        <v>31</v>
      </c>
      <c r="F4" s="81"/>
      <c r="G4" s="81"/>
      <c r="H4" s="81"/>
      <c r="I4" s="81"/>
      <c r="J4" s="82"/>
    </row>
    <row r="5" spans="1:10" ht="31.15" customHeight="1" x14ac:dyDescent="0.25">
      <c r="A5" s="79"/>
      <c r="B5" s="112"/>
      <c r="C5" s="107"/>
      <c r="D5" s="108"/>
      <c r="E5" s="5">
        <v>2020</v>
      </c>
      <c r="F5" s="15">
        <v>2021</v>
      </c>
      <c r="G5" s="5">
        <v>2022</v>
      </c>
      <c r="H5" s="5">
        <v>2023</v>
      </c>
      <c r="I5" s="5">
        <v>2024</v>
      </c>
      <c r="J5" s="5" t="s">
        <v>2</v>
      </c>
    </row>
    <row r="6" spans="1:10" s="1" customFormat="1" x14ac:dyDescent="0.25">
      <c r="A6" s="3">
        <v>1</v>
      </c>
      <c r="B6" s="12">
        <v>2</v>
      </c>
      <c r="C6" s="109">
        <v>3</v>
      </c>
      <c r="D6" s="110"/>
      <c r="E6" s="8">
        <v>4</v>
      </c>
      <c r="F6" s="16">
        <v>5</v>
      </c>
      <c r="G6" s="8">
        <v>6</v>
      </c>
      <c r="H6" s="8">
        <v>7</v>
      </c>
      <c r="I6" s="8">
        <v>8</v>
      </c>
      <c r="J6" s="8">
        <v>9</v>
      </c>
    </row>
    <row r="7" spans="1:10" ht="16.5" customHeight="1" x14ac:dyDescent="0.25">
      <c r="A7" s="93" t="s">
        <v>12</v>
      </c>
      <c r="B7" s="101" t="s">
        <v>61</v>
      </c>
      <c r="C7" s="99" t="s">
        <v>3</v>
      </c>
      <c r="D7" s="100"/>
      <c r="E7" s="34">
        <f t="shared" ref="E7:J7" si="0">SUM(E8:E10)</f>
        <v>1750000</v>
      </c>
      <c r="F7" s="35">
        <f t="shared" si="0"/>
        <v>3773973.9799999995</v>
      </c>
      <c r="G7" s="34">
        <f t="shared" si="0"/>
        <v>6803756.620000001</v>
      </c>
      <c r="H7" s="34">
        <f t="shared" si="0"/>
        <v>180000</v>
      </c>
      <c r="I7" s="34">
        <f t="shared" si="0"/>
        <v>200000</v>
      </c>
      <c r="J7" s="34">
        <f t="shared" si="0"/>
        <v>12707730.600000001</v>
      </c>
    </row>
    <row r="8" spans="1:10" ht="23.25" customHeight="1" x14ac:dyDescent="0.25">
      <c r="A8" s="94"/>
      <c r="B8" s="102"/>
      <c r="C8" s="88" t="s">
        <v>7</v>
      </c>
      <c r="D8" s="6" t="s">
        <v>8</v>
      </c>
      <c r="E8" s="36">
        <f>E16+E20+E28+E44+E48+E72+E76</f>
        <v>150000</v>
      </c>
      <c r="F8" s="37">
        <f>F12</f>
        <v>150000</v>
      </c>
      <c r="G8" s="36">
        <f>G12</f>
        <v>190000</v>
      </c>
      <c r="H8" s="36">
        <f t="shared" ref="H8:I10" si="1">H16+H20+H28+H44+H48+H72+H76</f>
        <v>180000</v>
      </c>
      <c r="I8" s="36">
        <f t="shared" si="1"/>
        <v>200000</v>
      </c>
      <c r="J8" s="36">
        <f>SUM(E8:I8)</f>
        <v>870000</v>
      </c>
    </row>
    <row r="9" spans="1:10" ht="45" customHeight="1" x14ac:dyDescent="0.25">
      <c r="A9" s="94"/>
      <c r="B9" s="102"/>
      <c r="C9" s="89"/>
      <c r="D9" s="7" t="s">
        <v>10</v>
      </c>
      <c r="E9" s="36">
        <f>E17+E21+E29+E45+E49+E73+E77</f>
        <v>1600000</v>
      </c>
      <c r="F9" s="37">
        <f>F13</f>
        <v>3623973.9799999995</v>
      </c>
      <c r="G9" s="36">
        <f t="shared" ref="G9:G10" si="2">G13</f>
        <v>6613756.620000001</v>
      </c>
      <c r="H9" s="36">
        <f t="shared" si="1"/>
        <v>0</v>
      </c>
      <c r="I9" s="36">
        <f t="shared" si="1"/>
        <v>0</v>
      </c>
      <c r="J9" s="36">
        <f>SUM(E9:I9)</f>
        <v>11837730.600000001</v>
      </c>
    </row>
    <row r="10" spans="1:10" ht="34.5" x14ac:dyDescent="0.25">
      <c r="A10" s="94"/>
      <c r="B10" s="102"/>
      <c r="C10" s="90"/>
      <c r="D10" s="6" t="s">
        <v>9</v>
      </c>
      <c r="E10" s="36">
        <f>E18+E22+E30+E46+E50+E74+E78</f>
        <v>0</v>
      </c>
      <c r="F10" s="37">
        <f>F14</f>
        <v>0</v>
      </c>
      <c r="G10" s="36">
        <f t="shared" si="2"/>
        <v>0</v>
      </c>
      <c r="H10" s="36">
        <f t="shared" si="1"/>
        <v>0</v>
      </c>
      <c r="I10" s="36">
        <f t="shared" si="1"/>
        <v>0</v>
      </c>
      <c r="J10" s="36">
        <f>SUM(E10:I10)</f>
        <v>0</v>
      </c>
    </row>
    <row r="11" spans="1:10" ht="16.5" customHeight="1" x14ac:dyDescent="0.25">
      <c r="A11" s="85" t="s">
        <v>13</v>
      </c>
      <c r="B11" s="103" t="s">
        <v>21</v>
      </c>
      <c r="C11" s="99" t="s">
        <v>3</v>
      </c>
      <c r="D11" s="100"/>
      <c r="E11" s="34">
        <f t="shared" ref="E11:J11" si="3">SUM(E12:E14)</f>
        <v>1750000</v>
      </c>
      <c r="F11" s="35">
        <f t="shared" si="3"/>
        <v>3773973.9799999995</v>
      </c>
      <c r="G11" s="34">
        <f t="shared" si="3"/>
        <v>6803756.620000001</v>
      </c>
      <c r="H11" s="34">
        <f t="shared" si="3"/>
        <v>180000</v>
      </c>
      <c r="I11" s="34">
        <f t="shared" si="3"/>
        <v>200000</v>
      </c>
      <c r="J11" s="34">
        <f t="shared" si="3"/>
        <v>12707730.600000001</v>
      </c>
    </row>
    <row r="12" spans="1:10" ht="25.5" customHeight="1" x14ac:dyDescent="0.25">
      <c r="A12" s="86"/>
      <c r="B12" s="104"/>
      <c r="C12" s="88" t="s">
        <v>7</v>
      </c>
      <c r="D12" s="6" t="s">
        <v>8</v>
      </c>
      <c r="E12" s="36">
        <f>E16+E20+E28+E44+E48+E72+E76</f>
        <v>150000</v>
      </c>
      <c r="F12" s="37">
        <f>F16+F20+F24+F28+F32+F36+F40+F44+F48+F52+F56+F60+F64+F68</f>
        <v>150000</v>
      </c>
      <c r="G12" s="36">
        <f>G16+G20+G24+G28+G32+G36+G40+G44+G48+G52+G56+G64+G68+G60</f>
        <v>190000</v>
      </c>
      <c r="H12" s="36">
        <f t="shared" ref="H12:I14" si="4">H16+H20+H24+H28+H32+H36+H40+H44+H48+H52+H56+H64+H68+H60</f>
        <v>180000</v>
      </c>
      <c r="I12" s="36">
        <f t="shared" si="4"/>
        <v>200000</v>
      </c>
      <c r="J12" s="36">
        <f>SUM(E12:I12)</f>
        <v>870000</v>
      </c>
    </row>
    <row r="13" spans="1:10" ht="44.25" customHeight="1" x14ac:dyDescent="0.25">
      <c r="A13" s="86"/>
      <c r="B13" s="104"/>
      <c r="C13" s="89"/>
      <c r="D13" s="7" t="s">
        <v>10</v>
      </c>
      <c r="E13" s="36">
        <f>E17+E21+E29+E45+E49+E73+E77</f>
        <v>1600000</v>
      </c>
      <c r="F13" s="37">
        <f>F17+F21+F25+F29+F33+F37+F41+F45+F49+F53+F57+F61+F65+F69</f>
        <v>3623973.9799999995</v>
      </c>
      <c r="G13" s="36">
        <f>G17+G21+G25+G29+G33+G37+G41+G45+G49+G53+G57+G65+G69+G61</f>
        <v>6613756.620000001</v>
      </c>
      <c r="H13" s="36">
        <f t="shared" si="4"/>
        <v>0</v>
      </c>
      <c r="I13" s="36">
        <f t="shared" si="4"/>
        <v>0</v>
      </c>
      <c r="J13" s="36">
        <f>SUM(E13:I13)</f>
        <v>11837730.600000001</v>
      </c>
    </row>
    <row r="14" spans="1:10" ht="32.25" customHeight="1" x14ac:dyDescent="0.25">
      <c r="A14" s="86"/>
      <c r="B14" s="104"/>
      <c r="C14" s="89"/>
      <c r="D14" s="9" t="s">
        <v>9</v>
      </c>
      <c r="E14" s="36">
        <f>E18+E22+E30+E46+E50+E74+E78</f>
        <v>0</v>
      </c>
      <c r="F14" s="37">
        <f>F18+F22+F30+F46+F50+F74+F78</f>
        <v>0</v>
      </c>
      <c r="G14" s="36">
        <f>G18+G22+G26+G30+G34+G38+G42+G46+G50+G54+G58+G66+G70+G62</f>
        <v>0</v>
      </c>
      <c r="H14" s="36">
        <f t="shared" si="4"/>
        <v>0</v>
      </c>
      <c r="I14" s="36">
        <f t="shared" si="4"/>
        <v>0</v>
      </c>
      <c r="J14" s="36">
        <f>SUM(E14:I14)</f>
        <v>0</v>
      </c>
    </row>
    <row r="15" spans="1:10" ht="14.25" customHeight="1" x14ac:dyDescent="0.25">
      <c r="A15" s="88" t="s">
        <v>14</v>
      </c>
      <c r="B15" s="96" t="s">
        <v>56</v>
      </c>
      <c r="C15" s="99" t="s">
        <v>3</v>
      </c>
      <c r="D15" s="100"/>
      <c r="E15" s="34">
        <f t="shared" ref="E15:J15" si="5">SUM(E16:E18)</f>
        <v>500000</v>
      </c>
      <c r="F15" s="35">
        <f t="shared" si="5"/>
        <v>414397.4</v>
      </c>
      <c r="G15" s="34">
        <f t="shared" si="5"/>
        <v>0</v>
      </c>
      <c r="H15" s="34">
        <f t="shared" si="5"/>
        <v>130000</v>
      </c>
      <c r="I15" s="34">
        <f t="shared" si="5"/>
        <v>140000</v>
      </c>
      <c r="J15" s="34">
        <f t="shared" si="5"/>
        <v>1184397.3999999999</v>
      </c>
    </row>
    <row r="16" spans="1:10" ht="21.75" customHeight="1" x14ac:dyDescent="0.25">
      <c r="A16" s="89"/>
      <c r="B16" s="97"/>
      <c r="C16" s="88" t="s">
        <v>7</v>
      </c>
      <c r="D16" s="6" t="s">
        <v>8</v>
      </c>
      <c r="E16" s="36">
        <v>100000</v>
      </c>
      <c r="F16" s="37">
        <v>52000</v>
      </c>
      <c r="G16" s="36">
        <f>'Приложение 3'!J22</f>
        <v>0</v>
      </c>
      <c r="H16" s="36">
        <v>130000</v>
      </c>
      <c r="I16" s="36">
        <v>140000</v>
      </c>
      <c r="J16" s="36">
        <f>SUM(E16:I16)</f>
        <v>422000</v>
      </c>
    </row>
    <row r="17" spans="1:10" ht="33.6" customHeight="1" x14ac:dyDescent="0.25">
      <c r="A17" s="89"/>
      <c r="B17" s="97"/>
      <c r="C17" s="89"/>
      <c r="D17" s="7" t="s">
        <v>10</v>
      </c>
      <c r="E17" s="36">
        <v>400000</v>
      </c>
      <c r="F17" s="37">
        <v>362397.4</v>
      </c>
      <c r="G17" s="36">
        <f>'Приложение 3'!J24</f>
        <v>0</v>
      </c>
      <c r="H17" s="36">
        <v>0</v>
      </c>
      <c r="I17" s="36">
        <v>0</v>
      </c>
      <c r="J17" s="36">
        <f>SUM(E17:I17)</f>
        <v>762397.4</v>
      </c>
    </row>
    <row r="18" spans="1:10" ht="34.5" x14ac:dyDescent="0.25">
      <c r="A18" s="89"/>
      <c r="B18" s="98"/>
      <c r="C18" s="90"/>
      <c r="D18" s="6" t="s">
        <v>9</v>
      </c>
      <c r="E18" s="36">
        <v>0</v>
      </c>
      <c r="F18" s="37">
        <v>0</v>
      </c>
      <c r="G18" s="36">
        <v>0</v>
      </c>
      <c r="H18" s="36">
        <v>0</v>
      </c>
      <c r="I18" s="36">
        <v>0</v>
      </c>
      <c r="J18" s="36">
        <f>SUM(E18:I18)</f>
        <v>0</v>
      </c>
    </row>
    <row r="19" spans="1:10" ht="20.25" customHeight="1" x14ac:dyDescent="0.25">
      <c r="A19" s="88" t="s">
        <v>15</v>
      </c>
      <c r="B19" s="96" t="s">
        <v>95</v>
      </c>
      <c r="C19" s="99" t="s">
        <v>3</v>
      </c>
      <c r="D19" s="100"/>
      <c r="E19" s="34">
        <f t="shared" ref="E19:J19" si="6">SUM(E20:E22)</f>
        <v>0</v>
      </c>
      <c r="F19" s="35">
        <f t="shared" si="6"/>
        <v>0</v>
      </c>
      <c r="G19" s="34">
        <f t="shared" si="6"/>
        <v>0</v>
      </c>
      <c r="H19" s="34">
        <f t="shared" si="6"/>
        <v>0</v>
      </c>
      <c r="I19" s="34">
        <f t="shared" si="6"/>
        <v>0</v>
      </c>
      <c r="J19" s="34">
        <f t="shared" si="6"/>
        <v>0</v>
      </c>
    </row>
    <row r="20" spans="1:10" ht="26.45" customHeight="1" x14ac:dyDescent="0.25">
      <c r="A20" s="89"/>
      <c r="B20" s="97"/>
      <c r="C20" s="88" t="s">
        <v>7</v>
      </c>
      <c r="D20" s="6" t="s">
        <v>8</v>
      </c>
      <c r="E20" s="36">
        <v>0</v>
      </c>
      <c r="F20" s="37">
        <v>0</v>
      </c>
      <c r="G20" s="36">
        <f>'Приложение 3'!J28</f>
        <v>0</v>
      </c>
      <c r="H20" s="36">
        <v>0</v>
      </c>
      <c r="I20" s="36">
        <v>0</v>
      </c>
      <c r="J20" s="36">
        <f>SUM(E20:I20)</f>
        <v>0</v>
      </c>
    </row>
    <row r="21" spans="1:10" ht="45" customHeight="1" x14ac:dyDescent="0.25">
      <c r="A21" s="89"/>
      <c r="B21" s="97"/>
      <c r="C21" s="89"/>
      <c r="D21" s="7" t="s">
        <v>10</v>
      </c>
      <c r="E21" s="36">
        <v>0</v>
      </c>
      <c r="F21" s="37">
        <v>0</v>
      </c>
      <c r="G21" s="36">
        <f>'Приложение 3'!J30</f>
        <v>0</v>
      </c>
      <c r="H21" s="36">
        <v>0</v>
      </c>
      <c r="I21" s="36">
        <v>0</v>
      </c>
      <c r="J21" s="36">
        <f>SUM(E21:I21)</f>
        <v>0</v>
      </c>
    </row>
    <row r="22" spans="1:10" ht="150.75" customHeight="1" x14ac:dyDescent="0.25">
      <c r="A22" s="90"/>
      <c r="B22" s="98"/>
      <c r="C22" s="90"/>
      <c r="D22" s="6" t="s">
        <v>9</v>
      </c>
      <c r="E22" s="36">
        <v>0</v>
      </c>
      <c r="F22" s="37">
        <v>0</v>
      </c>
      <c r="G22" s="36">
        <v>0</v>
      </c>
      <c r="H22" s="36">
        <v>0</v>
      </c>
      <c r="I22" s="36">
        <v>0</v>
      </c>
      <c r="J22" s="36">
        <f>SUM(E22:I22)</f>
        <v>0</v>
      </c>
    </row>
    <row r="23" spans="1:10" ht="20.25" customHeight="1" x14ac:dyDescent="0.25">
      <c r="A23" s="88" t="s">
        <v>16</v>
      </c>
      <c r="B23" s="96" t="s">
        <v>96</v>
      </c>
      <c r="C23" s="99" t="s">
        <v>3</v>
      </c>
      <c r="D23" s="100"/>
      <c r="E23" s="34">
        <f t="shared" ref="E23:J23" si="7">SUM(E24:E26)</f>
        <v>0</v>
      </c>
      <c r="F23" s="35">
        <f t="shared" si="7"/>
        <v>1112453.42</v>
      </c>
      <c r="G23" s="34">
        <f t="shared" si="7"/>
        <v>763658.32</v>
      </c>
      <c r="H23" s="34">
        <f t="shared" si="7"/>
        <v>0</v>
      </c>
      <c r="I23" s="34">
        <f t="shared" si="7"/>
        <v>0</v>
      </c>
      <c r="J23" s="34">
        <f t="shared" si="7"/>
        <v>1876111.7399999998</v>
      </c>
    </row>
    <row r="24" spans="1:10" ht="28.15" customHeight="1" x14ac:dyDescent="0.25">
      <c r="A24" s="89"/>
      <c r="B24" s="97"/>
      <c r="C24" s="88" t="s">
        <v>7</v>
      </c>
      <c r="D24" s="6" t="s">
        <v>8</v>
      </c>
      <c r="E24" s="36">
        <v>0</v>
      </c>
      <c r="F24" s="37">
        <v>32500</v>
      </c>
      <c r="G24" s="36">
        <f>'Приложение 3'!J34</f>
        <v>26530</v>
      </c>
      <c r="H24" s="36">
        <v>0</v>
      </c>
      <c r="I24" s="36">
        <v>0</v>
      </c>
      <c r="J24" s="36">
        <f>SUM(E24:I24)</f>
        <v>59030</v>
      </c>
    </row>
    <row r="25" spans="1:10" ht="45" customHeight="1" x14ac:dyDescent="0.25">
      <c r="A25" s="89"/>
      <c r="B25" s="97"/>
      <c r="C25" s="89"/>
      <c r="D25" s="7" t="s">
        <v>10</v>
      </c>
      <c r="E25" s="36">
        <v>0</v>
      </c>
      <c r="F25" s="37">
        <v>1079953.42</v>
      </c>
      <c r="G25" s="36">
        <f>'Приложение 3'!J36</f>
        <v>737128.32</v>
      </c>
      <c r="H25" s="36">
        <v>0</v>
      </c>
      <c r="I25" s="36">
        <v>0</v>
      </c>
      <c r="J25" s="36">
        <f>SUM(E25:I25)</f>
        <v>1817081.7399999998</v>
      </c>
    </row>
    <row r="26" spans="1:10" ht="66" customHeight="1" x14ac:dyDescent="0.25">
      <c r="A26" s="90"/>
      <c r="B26" s="98"/>
      <c r="C26" s="90"/>
      <c r="D26" s="6" t="s">
        <v>9</v>
      </c>
      <c r="E26" s="36">
        <v>0</v>
      </c>
      <c r="F26" s="37">
        <v>0</v>
      </c>
      <c r="G26" s="36">
        <v>0</v>
      </c>
      <c r="H26" s="36">
        <v>0</v>
      </c>
      <c r="I26" s="36">
        <v>0</v>
      </c>
      <c r="J26" s="36">
        <f>SUM(E26:I26)</f>
        <v>0</v>
      </c>
    </row>
    <row r="27" spans="1:10" ht="20.45" customHeight="1" x14ac:dyDescent="0.25">
      <c r="A27" s="88" t="s">
        <v>17</v>
      </c>
      <c r="B27" s="96" t="s">
        <v>97</v>
      </c>
      <c r="C27" s="99" t="s">
        <v>3</v>
      </c>
      <c r="D27" s="100"/>
      <c r="E27" s="34">
        <f t="shared" ref="E27:J27" si="8">SUM(E28:E30)</f>
        <v>1085290</v>
      </c>
      <c r="F27" s="35">
        <f t="shared" si="8"/>
        <v>1959953.95</v>
      </c>
      <c r="G27" s="34">
        <f t="shared" si="8"/>
        <v>5689584.5600000005</v>
      </c>
      <c r="H27" s="34">
        <f t="shared" si="8"/>
        <v>50000</v>
      </c>
      <c r="I27" s="34">
        <f t="shared" si="8"/>
        <v>60000</v>
      </c>
      <c r="J27" s="34">
        <f t="shared" si="8"/>
        <v>8844828.5100000016</v>
      </c>
    </row>
    <row r="28" spans="1:10" ht="27" customHeight="1" x14ac:dyDescent="0.25">
      <c r="A28" s="89"/>
      <c r="B28" s="97"/>
      <c r="C28" s="88" t="s">
        <v>7</v>
      </c>
      <c r="D28" s="6" t="s">
        <v>8</v>
      </c>
      <c r="E28" s="36">
        <v>47000</v>
      </c>
      <c r="F28" s="37">
        <v>57100</v>
      </c>
      <c r="G28" s="36">
        <f>'Приложение 3'!J40</f>
        <v>155512</v>
      </c>
      <c r="H28" s="36">
        <v>50000</v>
      </c>
      <c r="I28" s="36">
        <v>60000</v>
      </c>
      <c r="J28" s="36">
        <f>SUM(E28:I28)</f>
        <v>369612</v>
      </c>
    </row>
    <row r="29" spans="1:10" ht="45.75" x14ac:dyDescent="0.25">
      <c r="A29" s="89"/>
      <c r="B29" s="97"/>
      <c r="C29" s="89"/>
      <c r="D29" s="7" t="s">
        <v>10</v>
      </c>
      <c r="E29" s="36">
        <v>1038290</v>
      </c>
      <c r="F29" s="37">
        <v>1902853.95</v>
      </c>
      <c r="G29" s="36">
        <f>'Приложение 3'!J42</f>
        <v>5534072.5600000005</v>
      </c>
      <c r="H29" s="36">
        <v>0</v>
      </c>
      <c r="I29" s="36">
        <v>0</v>
      </c>
      <c r="J29" s="36">
        <f>SUM(E29:I29)</f>
        <v>8475216.5100000016</v>
      </c>
    </row>
    <row r="30" spans="1:10" ht="36" customHeight="1" x14ac:dyDescent="0.25">
      <c r="A30" s="90"/>
      <c r="B30" s="98"/>
      <c r="C30" s="90"/>
      <c r="D30" s="6" t="s">
        <v>9</v>
      </c>
      <c r="E30" s="36">
        <v>0</v>
      </c>
      <c r="F30" s="37">
        <v>0</v>
      </c>
      <c r="G30" s="36">
        <v>0</v>
      </c>
      <c r="H30" s="36">
        <v>0</v>
      </c>
      <c r="I30" s="36">
        <v>0</v>
      </c>
      <c r="J30" s="36">
        <f>SUM(E30:I30)</f>
        <v>0</v>
      </c>
    </row>
    <row r="31" spans="1:10" ht="20.45" customHeight="1" x14ac:dyDescent="0.25">
      <c r="A31" s="88" t="s">
        <v>18</v>
      </c>
      <c r="B31" s="96" t="s">
        <v>57</v>
      </c>
      <c r="C31" s="99" t="s">
        <v>3</v>
      </c>
      <c r="D31" s="100"/>
      <c r="E31" s="34">
        <f t="shared" ref="E31:J31" si="9">SUM(E32:E34)</f>
        <v>0</v>
      </c>
      <c r="F31" s="35">
        <f t="shared" si="9"/>
        <v>287169.21000000002</v>
      </c>
      <c r="G31" s="34">
        <f t="shared" si="9"/>
        <v>176902.32</v>
      </c>
      <c r="H31" s="34">
        <f t="shared" si="9"/>
        <v>0</v>
      </c>
      <c r="I31" s="34">
        <f t="shared" si="9"/>
        <v>0</v>
      </c>
      <c r="J31" s="34">
        <f t="shared" si="9"/>
        <v>464071.53</v>
      </c>
    </row>
    <row r="32" spans="1:10" ht="26.25" customHeight="1" x14ac:dyDescent="0.25">
      <c r="A32" s="89"/>
      <c r="B32" s="97"/>
      <c r="C32" s="88" t="s">
        <v>7</v>
      </c>
      <c r="D32" s="6" t="s">
        <v>8</v>
      </c>
      <c r="E32" s="36">
        <v>0</v>
      </c>
      <c r="F32" s="37">
        <v>8400</v>
      </c>
      <c r="G32" s="36">
        <f>'Приложение 3'!J46</f>
        <v>6140</v>
      </c>
      <c r="H32" s="36">
        <v>0</v>
      </c>
      <c r="I32" s="36">
        <v>0</v>
      </c>
      <c r="J32" s="36">
        <f>SUM(E32:I32)</f>
        <v>14540</v>
      </c>
    </row>
    <row r="33" spans="1:10" ht="45.75" x14ac:dyDescent="0.25">
      <c r="A33" s="89"/>
      <c r="B33" s="97"/>
      <c r="C33" s="89"/>
      <c r="D33" s="7" t="s">
        <v>10</v>
      </c>
      <c r="E33" s="36">
        <v>0</v>
      </c>
      <c r="F33" s="37">
        <v>278769.21000000002</v>
      </c>
      <c r="G33" s="36">
        <f>'Приложение 3'!J48</f>
        <v>170762.32</v>
      </c>
      <c r="H33" s="36">
        <v>0</v>
      </c>
      <c r="I33" s="36">
        <v>0</v>
      </c>
      <c r="J33" s="36">
        <f>SUM(E33:I33)</f>
        <v>449531.53</v>
      </c>
    </row>
    <row r="34" spans="1:10" ht="34.5" x14ac:dyDescent="0.25">
      <c r="A34" s="90"/>
      <c r="B34" s="98"/>
      <c r="C34" s="90"/>
      <c r="D34" s="6" t="s">
        <v>9</v>
      </c>
      <c r="E34" s="36">
        <v>0</v>
      </c>
      <c r="F34" s="37">
        <v>0</v>
      </c>
      <c r="G34" s="36">
        <v>0</v>
      </c>
      <c r="H34" s="36">
        <v>0</v>
      </c>
      <c r="I34" s="36">
        <v>0</v>
      </c>
      <c r="J34" s="36">
        <f>SUM(E34:I34)</f>
        <v>0</v>
      </c>
    </row>
    <row r="35" spans="1:10" ht="20.45" customHeight="1" x14ac:dyDescent="0.25">
      <c r="A35" s="88" t="s">
        <v>19</v>
      </c>
      <c r="B35" s="96" t="s">
        <v>58</v>
      </c>
      <c r="C35" s="99" t="s">
        <v>3</v>
      </c>
      <c r="D35" s="100"/>
      <c r="E35" s="34">
        <f t="shared" ref="E35:J35" si="10">SUM(E36:E38)</f>
        <v>0</v>
      </c>
      <c r="F35" s="35">
        <f t="shared" si="10"/>
        <v>0</v>
      </c>
      <c r="G35" s="34">
        <f t="shared" si="10"/>
        <v>0</v>
      </c>
      <c r="H35" s="34">
        <f t="shared" si="10"/>
        <v>0</v>
      </c>
      <c r="I35" s="34">
        <f t="shared" si="10"/>
        <v>0</v>
      </c>
      <c r="J35" s="34">
        <f t="shared" si="10"/>
        <v>0</v>
      </c>
    </row>
    <row r="36" spans="1:10" ht="34.5" x14ac:dyDescent="0.25">
      <c r="A36" s="89"/>
      <c r="B36" s="97"/>
      <c r="C36" s="88" t="s">
        <v>7</v>
      </c>
      <c r="D36" s="6" t="s">
        <v>8</v>
      </c>
      <c r="E36" s="36">
        <v>0</v>
      </c>
      <c r="F36" s="37">
        <v>0</v>
      </c>
      <c r="G36" s="36">
        <f>'Приложение 3'!J52</f>
        <v>0</v>
      </c>
      <c r="H36" s="36">
        <v>0</v>
      </c>
      <c r="I36" s="36">
        <v>0</v>
      </c>
      <c r="J36" s="36">
        <f>SUM(E36:I36)</f>
        <v>0</v>
      </c>
    </row>
    <row r="37" spans="1:10" ht="45.75" x14ac:dyDescent="0.25">
      <c r="A37" s="89"/>
      <c r="B37" s="97"/>
      <c r="C37" s="89"/>
      <c r="D37" s="7" t="s">
        <v>10</v>
      </c>
      <c r="E37" s="36">
        <v>0</v>
      </c>
      <c r="F37" s="37">
        <v>0</v>
      </c>
      <c r="G37" s="36">
        <f>'Приложение 3'!J54</f>
        <v>0</v>
      </c>
      <c r="H37" s="36">
        <v>0</v>
      </c>
      <c r="I37" s="36">
        <v>0</v>
      </c>
      <c r="J37" s="36">
        <f>SUM(E37:I37)</f>
        <v>0</v>
      </c>
    </row>
    <row r="38" spans="1:10" ht="34.5" x14ac:dyDescent="0.25">
      <c r="A38" s="90"/>
      <c r="B38" s="98"/>
      <c r="C38" s="90"/>
      <c r="D38" s="6" t="s">
        <v>9</v>
      </c>
      <c r="E38" s="36">
        <v>0</v>
      </c>
      <c r="F38" s="37">
        <v>0</v>
      </c>
      <c r="G38" s="36">
        <v>0</v>
      </c>
      <c r="H38" s="36">
        <v>0</v>
      </c>
      <c r="I38" s="36">
        <v>0</v>
      </c>
      <c r="J38" s="36">
        <f>SUM(E38:I38)</f>
        <v>0</v>
      </c>
    </row>
    <row r="39" spans="1:10" ht="20.45" customHeight="1" x14ac:dyDescent="0.25">
      <c r="A39" s="88" t="s">
        <v>20</v>
      </c>
      <c r="B39" s="96" t="s">
        <v>98</v>
      </c>
      <c r="C39" s="99" t="s">
        <v>3</v>
      </c>
      <c r="D39" s="100"/>
      <c r="E39" s="34">
        <f t="shared" ref="E39:J39" si="11">SUM(E40:E42)</f>
        <v>0</v>
      </c>
      <c r="F39" s="35">
        <f t="shared" si="11"/>
        <v>0</v>
      </c>
      <c r="G39" s="34">
        <f t="shared" si="11"/>
        <v>0</v>
      </c>
      <c r="H39" s="34">
        <f t="shared" si="11"/>
        <v>0</v>
      </c>
      <c r="I39" s="34">
        <f t="shared" si="11"/>
        <v>0</v>
      </c>
      <c r="J39" s="34">
        <f t="shared" si="11"/>
        <v>0</v>
      </c>
    </row>
    <row r="40" spans="1:10" ht="34.5" x14ac:dyDescent="0.25">
      <c r="A40" s="89"/>
      <c r="B40" s="97"/>
      <c r="C40" s="88" t="s">
        <v>7</v>
      </c>
      <c r="D40" s="6" t="s">
        <v>8</v>
      </c>
      <c r="E40" s="36">
        <v>0</v>
      </c>
      <c r="F40" s="37">
        <v>0</v>
      </c>
      <c r="G40" s="36">
        <f>'Приложение 3'!J58</f>
        <v>0</v>
      </c>
      <c r="H40" s="36">
        <v>0</v>
      </c>
      <c r="I40" s="36">
        <v>0</v>
      </c>
      <c r="J40" s="36">
        <f>SUM(E40:I40)</f>
        <v>0</v>
      </c>
    </row>
    <row r="41" spans="1:10" ht="45.75" x14ac:dyDescent="0.25">
      <c r="A41" s="89"/>
      <c r="B41" s="97"/>
      <c r="C41" s="89"/>
      <c r="D41" s="7" t="s">
        <v>10</v>
      </c>
      <c r="E41" s="36">
        <v>0</v>
      </c>
      <c r="F41" s="37">
        <v>0</v>
      </c>
      <c r="G41" s="36">
        <f>'Приложение 3'!J60</f>
        <v>0</v>
      </c>
      <c r="H41" s="36">
        <v>0</v>
      </c>
      <c r="I41" s="36">
        <v>0</v>
      </c>
      <c r="J41" s="36">
        <f>SUM(E41:I41)</f>
        <v>0</v>
      </c>
    </row>
    <row r="42" spans="1:10" ht="191.25" customHeight="1" x14ac:dyDescent="0.25">
      <c r="A42" s="90"/>
      <c r="B42" s="98"/>
      <c r="C42" s="90"/>
      <c r="D42" s="6" t="s">
        <v>9</v>
      </c>
      <c r="E42" s="36">
        <v>0</v>
      </c>
      <c r="F42" s="37">
        <v>0</v>
      </c>
      <c r="G42" s="36">
        <v>0</v>
      </c>
      <c r="H42" s="36">
        <v>0</v>
      </c>
      <c r="I42" s="36">
        <v>0</v>
      </c>
      <c r="J42" s="36">
        <f>SUM(E42:I42)</f>
        <v>0</v>
      </c>
    </row>
    <row r="43" spans="1:10" ht="85.9" customHeight="1" x14ac:dyDescent="0.25">
      <c r="A43" s="88" t="s">
        <v>23</v>
      </c>
      <c r="B43" s="96" t="s">
        <v>99</v>
      </c>
      <c r="C43" s="99" t="s">
        <v>3</v>
      </c>
      <c r="D43" s="100"/>
      <c r="E43" s="34">
        <f t="shared" ref="E43:J43" si="12">SUM(E44:E46)</f>
        <v>0</v>
      </c>
      <c r="F43" s="35">
        <f t="shared" si="12"/>
        <v>0</v>
      </c>
      <c r="G43" s="34">
        <f t="shared" si="12"/>
        <v>0</v>
      </c>
      <c r="H43" s="34">
        <f t="shared" si="12"/>
        <v>0</v>
      </c>
      <c r="I43" s="34">
        <f t="shared" si="12"/>
        <v>0</v>
      </c>
      <c r="J43" s="34">
        <f t="shared" si="12"/>
        <v>0</v>
      </c>
    </row>
    <row r="44" spans="1:10" ht="34.5" x14ac:dyDescent="0.25">
      <c r="A44" s="89"/>
      <c r="B44" s="97"/>
      <c r="C44" s="88" t="s">
        <v>7</v>
      </c>
      <c r="D44" s="6" t="s">
        <v>8</v>
      </c>
      <c r="E44" s="36">
        <v>0</v>
      </c>
      <c r="F44" s="37">
        <v>0</v>
      </c>
      <c r="G44" s="36">
        <f>'Приложение 3'!J64</f>
        <v>0</v>
      </c>
      <c r="H44" s="36">
        <v>0</v>
      </c>
      <c r="I44" s="36">
        <v>0</v>
      </c>
      <c r="J44" s="36">
        <f>SUM(E44:I44)</f>
        <v>0</v>
      </c>
    </row>
    <row r="45" spans="1:10" ht="45.75" x14ac:dyDescent="0.25">
      <c r="A45" s="89"/>
      <c r="B45" s="97"/>
      <c r="C45" s="89"/>
      <c r="D45" s="7" t="s">
        <v>10</v>
      </c>
      <c r="E45" s="36">
        <v>0</v>
      </c>
      <c r="F45" s="37">
        <v>0</v>
      </c>
      <c r="G45" s="36">
        <f>'Приложение 3'!J66</f>
        <v>0</v>
      </c>
      <c r="H45" s="36">
        <v>0</v>
      </c>
      <c r="I45" s="36">
        <v>0</v>
      </c>
      <c r="J45" s="36">
        <f>SUM(E45:I45)</f>
        <v>0</v>
      </c>
    </row>
    <row r="46" spans="1:10" ht="42" customHeight="1" x14ac:dyDescent="0.25">
      <c r="A46" s="90"/>
      <c r="B46" s="98"/>
      <c r="C46" s="90"/>
      <c r="D46" s="6" t="s">
        <v>9</v>
      </c>
      <c r="E46" s="36">
        <v>0</v>
      </c>
      <c r="F46" s="37">
        <v>0</v>
      </c>
      <c r="G46" s="36">
        <v>0</v>
      </c>
      <c r="H46" s="36">
        <v>0</v>
      </c>
      <c r="I46" s="36">
        <v>0</v>
      </c>
      <c r="J46" s="36">
        <f>SUM(E46:I46)</f>
        <v>0</v>
      </c>
    </row>
    <row r="47" spans="1:10" ht="16.5" customHeight="1" x14ac:dyDescent="0.25">
      <c r="A47" s="88" t="s">
        <v>24</v>
      </c>
      <c r="B47" s="96" t="s">
        <v>100</v>
      </c>
      <c r="C47" s="99" t="s">
        <v>3</v>
      </c>
      <c r="D47" s="100"/>
      <c r="E47" s="34">
        <f t="shared" ref="E47:J47" si="13">SUM(E48:E50)</f>
        <v>25270</v>
      </c>
      <c r="F47" s="35">
        <f t="shared" si="13"/>
        <v>0</v>
      </c>
      <c r="G47" s="34">
        <f t="shared" si="13"/>
        <v>12575.49</v>
      </c>
      <c r="H47" s="34">
        <f t="shared" si="13"/>
        <v>0</v>
      </c>
      <c r="I47" s="34">
        <f t="shared" si="13"/>
        <v>0</v>
      </c>
      <c r="J47" s="34">
        <f t="shared" si="13"/>
        <v>37845.49</v>
      </c>
    </row>
    <row r="48" spans="1:10" ht="24.6" customHeight="1" x14ac:dyDescent="0.25">
      <c r="A48" s="89"/>
      <c r="B48" s="97"/>
      <c r="C48" s="88" t="s">
        <v>7</v>
      </c>
      <c r="D48" s="6" t="s">
        <v>8</v>
      </c>
      <c r="E48" s="36">
        <v>1000</v>
      </c>
      <c r="F48" s="37">
        <v>0</v>
      </c>
      <c r="G48" s="36">
        <f>'Приложение 3'!J70</f>
        <v>132</v>
      </c>
      <c r="H48" s="36">
        <v>0</v>
      </c>
      <c r="I48" s="36">
        <v>0</v>
      </c>
      <c r="J48" s="36">
        <f>SUM(E48:I48)</f>
        <v>1132</v>
      </c>
    </row>
    <row r="49" spans="1:10" ht="45.75" x14ac:dyDescent="0.25">
      <c r="A49" s="89"/>
      <c r="B49" s="97"/>
      <c r="C49" s="89"/>
      <c r="D49" s="7" t="s">
        <v>10</v>
      </c>
      <c r="E49" s="36">
        <v>24270</v>
      </c>
      <c r="F49" s="37">
        <v>0</v>
      </c>
      <c r="G49" s="36">
        <f>'Приложение 3'!J72</f>
        <v>12443.49</v>
      </c>
      <c r="H49" s="36">
        <v>0</v>
      </c>
      <c r="I49" s="36">
        <v>0</v>
      </c>
      <c r="J49" s="36">
        <f>SUM(E49:I49)</f>
        <v>36713.49</v>
      </c>
    </row>
    <row r="50" spans="1:10" ht="61.5" customHeight="1" x14ac:dyDescent="0.25">
      <c r="A50" s="90"/>
      <c r="B50" s="98"/>
      <c r="C50" s="90"/>
      <c r="D50" s="6" t="s">
        <v>9</v>
      </c>
      <c r="E50" s="36">
        <v>0</v>
      </c>
      <c r="F50" s="37">
        <v>0</v>
      </c>
      <c r="G50" s="36">
        <v>0</v>
      </c>
      <c r="H50" s="36">
        <v>0</v>
      </c>
      <c r="I50" s="36">
        <v>0</v>
      </c>
      <c r="J50" s="36">
        <f>SUM(E50:I50)</f>
        <v>0</v>
      </c>
    </row>
    <row r="51" spans="1:10" ht="21.6" customHeight="1" x14ac:dyDescent="0.25">
      <c r="A51" s="88" t="s">
        <v>25</v>
      </c>
      <c r="B51" s="96" t="s">
        <v>101</v>
      </c>
      <c r="C51" s="99" t="s">
        <v>3</v>
      </c>
      <c r="D51" s="100"/>
      <c r="E51" s="34">
        <f t="shared" ref="E51:J51" si="14">SUM(E52:E54)</f>
        <v>0</v>
      </c>
      <c r="F51" s="35">
        <f t="shared" si="14"/>
        <v>0</v>
      </c>
      <c r="G51" s="34">
        <f t="shared" si="14"/>
        <v>0</v>
      </c>
      <c r="H51" s="34">
        <f t="shared" si="14"/>
        <v>0</v>
      </c>
      <c r="I51" s="34">
        <f t="shared" si="14"/>
        <v>0</v>
      </c>
      <c r="J51" s="34">
        <f t="shared" si="14"/>
        <v>0</v>
      </c>
    </row>
    <row r="52" spans="1:10" ht="24.6" customHeight="1" x14ac:dyDescent="0.25">
      <c r="A52" s="89"/>
      <c r="B52" s="97"/>
      <c r="C52" s="88" t="s">
        <v>7</v>
      </c>
      <c r="D52" s="6" t="s">
        <v>8</v>
      </c>
      <c r="E52" s="36">
        <v>0</v>
      </c>
      <c r="F52" s="37">
        <v>0</v>
      </c>
      <c r="G52" s="36">
        <f>'Приложение 3'!J76</f>
        <v>0</v>
      </c>
      <c r="H52" s="36">
        <v>0</v>
      </c>
      <c r="I52" s="36">
        <v>0</v>
      </c>
      <c r="J52" s="36">
        <f>SUM(E52:I52)</f>
        <v>0</v>
      </c>
    </row>
    <row r="53" spans="1:10" ht="45.75" x14ac:dyDescent="0.25">
      <c r="A53" s="89"/>
      <c r="B53" s="97"/>
      <c r="C53" s="89"/>
      <c r="D53" s="7" t="s">
        <v>10</v>
      </c>
      <c r="E53" s="36">
        <v>0</v>
      </c>
      <c r="F53" s="37">
        <v>0</v>
      </c>
      <c r="G53" s="36">
        <f>'Приложение 3'!J78</f>
        <v>0</v>
      </c>
      <c r="H53" s="36">
        <v>0</v>
      </c>
      <c r="I53" s="36">
        <v>0</v>
      </c>
      <c r="J53" s="36">
        <f>SUM(E53:I53)</f>
        <v>0</v>
      </c>
    </row>
    <row r="54" spans="1:10" ht="34.5" x14ac:dyDescent="0.25">
      <c r="A54" s="90"/>
      <c r="B54" s="98"/>
      <c r="C54" s="90"/>
      <c r="D54" s="6" t="s">
        <v>9</v>
      </c>
      <c r="E54" s="36">
        <v>0</v>
      </c>
      <c r="F54" s="37">
        <v>0</v>
      </c>
      <c r="G54" s="36">
        <v>0</v>
      </c>
      <c r="H54" s="36">
        <v>0</v>
      </c>
      <c r="I54" s="36">
        <v>0</v>
      </c>
      <c r="J54" s="36">
        <f>SUM(E54:I54)</f>
        <v>0</v>
      </c>
    </row>
    <row r="55" spans="1:10" ht="21.6" customHeight="1" x14ac:dyDescent="0.25">
      <c r="A55" s="88" t="s">
        <v>26</v>
      </c>
      <c r="B55" s="96" t="s">
        <v>105</v>
      </c>
      <c r="C55" s="99" t="s">
        <v>3</v>
      </c>
      <c r="D55" s="100"/>
      <c r="E55" s="34">
        <f t="shared" ref="E55:J55" si="15">SUM(E56:E58)</f>
        <v>0</v>
      </c>
      <c r="F55" s="35">
        <f t="shared" si="15"/>
        <v>0</v>
      </c>
      <c r="G55" s="34">
        <f t="shared" si="15"/>
        <v>0</v>
      </c>
      <c r="H55" s="34">
        <f t="shared" si="15"/>
        <v>0</v>
      </c>
      <c r="I55" s="34">
        <f t="shared" si="15"/>
        <v>0</v>
      </c>
      <c r="J55" s="34">
        <f t="shared" si="15"/>
        <v>0</v>
      </c>
    </row>
    <row r="56" spans="1:10" ht="24.6" customHeight="1" x14ac:dyDescent="0.25">
      <c r="A56" s="89"/>
      <c r="B56" s="97"/>
      <c r="C56" s="88" t="s">
        <v>7</v>
      </c>
      <c r="D56" s="6" t="s">
        <v>8</v>
      </c>
      <c r="E56" s="36">
        <v>0</v>
      </c>
      <c r="F56" s="37">
        <v>0</v>
      </c>
      <c r="G56" s="36">
        <f>'Приложение 3'!J82</f>
        <v>0</v>
      </c>
      <c r="H56" s="36">
        <v>0</v>
      </c>
      <c r="I56" s="36">
        <v>0</v>
      </c>
      <c r="J56" s="36">
        <f>SUM(E56:I56)</f>
        <v>0</v>
      </c>
    </row>
    <row r="57" spans="1:10" ht="45.75" x14ac:dyDescent="0.25">
      <c r="A57" s="89"/>
      <c r="B57" s="97"/>
      <c r="C57" s="89"/>
      <c r="D57" s="7" t="s">
        <v>10</v>
      </c>
      <c r="E57" s="36">
        <v>0</v>
      </c>
      <c r="F57" s="37">
        <v>0</v>
      </c>
      <c r="G57" s="36">
        <f>'Приложение 3'!J84</f>
        <v>0</v>
      </c>
      <c r="H57" s="36">
        <v>0</v>
      </c>
      <c r="I57" s="36">
        <v>0</v>
      </c>
      <c r="J57" s="36">
        <f>SUM(E57:I57)</f>
        <v>0</v>
      </c>
    </row>
    <row r="58" spans="1:10" ht="34.5" x14ac:dyDescent="0.25">
      <c r="A58" s="90"/>
      <c r="B58" s="98"/>
      <c r="C58" s="90"/>
      <c r="D58" s="6" t="s">
        <v>9</v>
      </c>
      <c r="E58" s="36">
        <v>0</v>
      </c>
      <c r="F58" s="37">
        <v>0</v>
      </c>
      <c r="G58" s="36">
        <v>0</v>
      </c>
      <c r="H58" s="36">
        <v>0</v>
      </c>
      <c r="I58" s="36">
        <v>0</v>
      </c>
      <c r="J58" s="36">
        <f>SUM(E58:I58)</f>
        <v>0</v>
      </c>
    </row>
    <row r="59" spans="1:10" ht="21.6" customHeight="1" x14ac:dyDescent="0.25">
      <c r="A59" s="88" t="s">
        <v>27</v>
      </c>
      <c r="B59" s="96" t="s">
        <v>116</v>
      </c>
      <c r="C59" s="99" t="s">
        <v>3</v>
      </c>
      <c r="D59" s="100"/>
      <c r="E59" s="34">
        <f t="shared" ref="E59:J59" si="16">SUM(E60:E62)</f>
        <v>0</v>
      </c>
      <c r="F59" s="35">
        <f t="shared" si="16"/>
        <v>0</v>
      </c>
      <c r="G59" s="34">
        <f t="shared" si="16"/>
        <v>161035.93</v>
      </c>
      <c r="H59" s="34">
        <f t="shared" si="16"/>
        <v>0</v>
      </c>
      <c r="I59" s="34">
        <f t="shared" si="16"/>
        <v>0</v>
      </c>
      <c r="J59" s="34">
        <f t="shared" si="16"/>
        <v>161035.93</v>
      </c>
    </row>
    <row r="60" spans="1:10" ht="24.6" customHeight="1" x14ac:dyDescent="0.25">
      <c r="A60" s="89"/>
      <c r="B60" s="97"/>
      <c r="C60" s="88" t="s">
        <v>7</v>
      </c>
      <c r="D60" s="6" t="s">
        <v>8</v>
      </c>
      <c r="E60" s="36">
        <v>0</v>
      </c>
      <c r="F60" s="37">
        <v>0</v>
      </c>
      <c r="G60" s="36">
        <f>'Приложение 3'!J88</f>
        <v>1686</v>
      </c>
      <c r="H60" s="36">
        <v>0</v>
      </c>
      <c r="I60" s="36">
        <v>0</v>
      </c>
      <c r="J60" s="36">
        <f>SUM(E60:I60)</f>
        <v>1686</v>
      </c>
    </row>
    <row r="61" spans="1:10" ht="45.75" x14ac:dyDescent="0.25">
      <c r="A61" s="89"/>
      <c r="B61" s="97"/>
      <c r="C61" s="89"/>
      <c r="D61" s="7" t="s">
        <v>10</v>
      </c>
      <c r="E61" s="36">
        <v>0</v>
      </c>
      <c r="F61" s="37">
        <v>0</v>
      </c>
      <c r="G61" s="36">
        <f>'Приложение 3'!J90</f>
        <v>159349.93</v>
      </c>
      <c r="H61" s="36">
        <v>0</v>
      </c>
      <c r="I61" s="36">
        <v>0</v>
      </c>
      <c r="J61" s="36">
        <f>SUM(E61:I61)</f>
        <v>159349.93</v>
      </c>
    </row>
    <row r="62" spans="1:10" ht="55.5" customHeight="1" x14ac:dyDescent="0.25">
      <c r="A62" s="90"/>
      <c r="B62" s="98"/>
      <c r="C62" s="90"/>
      <c r="D62" s="6" t="s">
        <v>9</v>
      </c>
      <c r="E62" s="36">
        <v>0</v>
      </c>
      <c r="F62" s="37">
        <v>0</v>
      </c>
      <c r="G62" s="36">
        <v>0</v>
      </c>
      <c r="H62" s="36">
        <v>0</v>
      </c>
      <c r="I62" s="36">
        <v>0</v>
      </c>
      <c r="J62" s="36">
        <f>SUM(E62:I62)</f>
        <v>0</v>
      </c>
    </row>
    <row r="63" spans="1:10" ht="21.6" customHeight="1" x14ac:dyDescent="0.25">
      <c r="A63" s="88" t="s">
        <v>28</v>
      </c>
      <c r="B63" s="96" t="s">
        <v>59</v>
      </c>
      <c r="C63" s="99" t="s">
        <v>3</v>
      </c>
      <c r="D63" s="100"/>
      <c r="E63" s="34">
        <f t="shared" ref="E63:J63" si="17">SUM(E64:E66)</f>
        <v>0</v>
      </c>
      <c r="F63" s="35">
        <f t="shared" si="17"/>
        <v>0</v>
      </c>
      <c r="G63" s="34">
        <f t="shared" si="17"/>
        <v>0</v>
      </c>
      <c r="H63" s="34">
        <f t="shared" si="17"/>
        <v>0</v>
      </c>
      <c r="I63" s="34">
        <f t="shared" si="17"/>
        <v>0</v>
      </c>
      <c r="J63" s="34">
        <f t="shared" si="17"/>
        <v>0</v>
      </c>
    </row>
    <row r="64" spans="1:10" ht="24.6" customHeight="1" x14ac:dyDescent="0.25">
      <c r="A64" s="89"/>
      <c r="B64" s="97"/>
      <c r="C64" s="88" t="s">
        <v>7</v>
      </c>
      <c r="D64" s="6" t="s">
        <v>8</v>
      </c>
      <c r="E64" s="36">
        <v>0</v>
      </c>
      <c r="F64" s="37">
        <v>0</v>
      </c>
      <c r="G64" s="36">
        <f>'Приложение 3'!J94</f>
        <v>0</v>
      </c>
      <c r="H64" s="36">
        <v>0</v>
      </c>
      <c r="I64" s="36">
        <v>0</v>
      </c>
      <c r="J64" s="36">
        <f>SUM(E64:I64)</f>
        <v>0</v>
      </c>
    </row>
    <row r="65" spans="1:10" ht="45.75" x14ac:dyDescent="0.25">
      <c r="A65" s="89"/>
      <c r="B65" s="97"/>
      <c r="C65" s="89"/>
      <c r="D65" s="7" t="s">
        <v>10</v>
      </c>
      <c r="E65" s="36">
        <v>0</v>
      </c>
      <c r="F65" s="37">
        <v>0</v>
      </c>
      <c r="G65" s="36">
        <f>'Приложение 3'!J96</f>
        <v>0</v>
      </c>
      <c r="H65" s="36">
        <v>0</v>
      </c>
      <c r="I65" s="36">
        <v>0</v>
      </c>
      <c r="J65" s="36">
        <f>SUM(E65:I65)</f>
        <v>0</v>
      </c>
    </row>
    <row r="66" spans="1:10" ht="36" customHeight="1" x14ac:dyDescent="0.25">
      <c r="A66" s="90"/>
      <c r="B66" s="98"/>
      <c r="C66" s="90"/>
      <c r="D66" s="6" t="s">
        <v>9</v>
      </c>
      <c r="E66" s="36">
        <v>0</v>
      </c>
      <c r="F66" s="37">
        <v>0</v>
      </c>
      <c r="G66" s="36">
        <v>0</v>
      </c>
      <c r="H66" s="36">
        <v>0</v>
      </c>
      <c r="I66" s="36">
        <v>0</v>
      </c>
      <c r="J66" s="36">
        <f>SUM(E66:I66)</f>
        <v>0</v>
      </c>
    </row>
    <row r="67" spans="1:10" ht="21.6" customHeight="1" x14ac:dyDescent="0.25">
      <c r="A67" s="88" t="s">
        <v>29</v>
      </c>
      <c r="B67" s="96" t="s">
        <v>60</v>
      </c>
      <c r="C67" s="99" t="s">
        <v>3</v>
      </c>
      <c r="D67" s="100"/>
      <c r="E67" s="34">
        <f t="shared" ref="E67:J67" si="18">SUM(E68:E70)</f>
        <v>0</v>
      </c>
      <c r="F67" s="35">
        <f t="shared" si="18"/>
        <v>0</v>
      </c>
      <c r="G67" s="34">
        <f t="shared" si="18"/>
        <v>0</v>
      </c>
      <c r="H67" s="34">
        <f t="shared" si="18"/>
        <v>0</v>
      </c>
      <c r="I67" s="34">
        <f t="shared" si="18"/>
        <v>0</v>
      </c>
      <c r="J67" s="34">
        <f t="shared" si="18"/>
        <v>0</v>
      </c>
    </row>
    <row r="68" spans="1:10" ht="24.6" customHeight="1" x14ac:dyDescent="0.25">
      <c r="A68" s="89"/>
      <c r="B68" s="97"/>
      <c r="C68" s="88" t="s">
        <v>7</v>
      </c>
      <c r="D68" s="6" t="s">
        <v>8</v>
      </c>
      <c r="E68" s="36">
        <v>0</v>
      </c>
      <c r="F68" s="37">
        <v>0</v>
      </c>
      <c r="G68" s="36">
        <f>'Приложение 3'!J100</f>
        <v>0</v>
      </c>
      <c r="H68" s="36">
        <v>0</v>
      </c>
      <c r="I68" s="36">
        <v>0</v>
      </c>
      <c r="J68" s="36">
        <f>SUM(E68:I68)</f>
        <v>0</v>
      </c>
    </row>
    <row r="69" spans="1:10" ht="45.75" x14ac:dyDescent="0.25">
      <c r="A69" s="89"/>
      <c r="B69" s="97"/>
      <c r="C69" s="89"/>
      <c r="D69" s="7" t="s">
        <v>10</v>
      </c>
      <c r="E69" s="36">
        <v>0</v>
      </c>
      <c r="F69" s="37">
        <v>0</v>
      </c>
      <c r="G69" s="36">
        <f>'Приложение 3'!J102</f>
        <v>0</v>
      </c>
      <c r="H69" s="36">
        <v>0</v>
      </c>
      <c r="I69" s="36">
        <v>0</v>
      </c>
      <c r="J69" s="36">
        <f>SUM(E69:I69)</f>
        <v>0</v>
      </c>
    </row>
    <row r="70" spans="1:10" ht="36.75" customHeight="1" x14ac:dyDescent="0.25">
      <c r="A70" s="90"/>
      <c r="B70" s="98"/>
      <c r="C70" s="90"/>
      <c r="D70" s="6" t="s">
        <v>9</v>
      </c>
      <c r="E70" s="36">
        <v>0</v>
      </c>
      <c r="F70" s="37">
        <v>0</v>
      </c>
      <c r="G70" s="36">
        <v>0</v>
      </c>
      <c r="H70" s="36">
        <v>0</v>
      </c>
      <c r="I70" s="36">
        <v>0</v>
      </c>
      <c r="J70" s="36">
        <f>SUM(E70:I70)</f>
        <v>0</v>
      </c>
    </row>
    <row r="71" spans="1:10" ht="366" customHeight="1" x14ac:dyDescent="0.25">
      <c r="A71" s="88" t="s">
        <v>30</v>
      </c>
      <c r="B71" s="96" t="s">
        <v>32</v>
      </c>
      <c r="C71" s="99" t="s">
        <v>3</v>
      </c>
      <c r="D71" s="100"/>
      <c r="E71" s="34">
        <f t="shared" ref="E71:J71" si="19">SUM(E72:E74)</f>
        <v>139440</v>
      </c>
      <c r="F71" s="35">
        <f t="shared" si="19"/>
        <v>0</v>
      </c>
      <c r="G71" s="34">
        <f t="shared" si="19"/>
        <v>0</v>
      </c>
      <c r="H71" s="34">
        <f t="shared" si="19"/>
        <v>0</v>
      </c>
      <c r="I71" s="34">
        <f t="shared" si="19"/>
        <v>0</v>
      </c>
      <c r="J71" s="34">
        <f t="shared" si="19"/>
        <v>139440</v>
      </c>
    </row>
    <row r="72" spans="1:10" ht="28.15" customHeight="1" x14ac:dyDescent="0.25">
      <c r="A72" s="89"/>
      <c r="B72" s="97"/>
      <c r="C72" s="88" t="s">
        <v>7</v>
      </c>
      <c r="D72" s="6" t="s">
        <v>8</v>
      </c>
      <c r="E72" s="36">
        <v>2000</v>
      </c>
      <c r="F72" s="37">
        <v>0</v>
      </c>
      <c r="G72" s="36">
        <v>0</v>
      </c>
      <c r="H72" s="36">
        <v>0</v>
      </c>
      <c r="I72" s="36">
        <v>0</v>
      </c>
      <c r="J72" s="36">
        <f>SUM(E72:I72)</f>
        <v>2000</v>
      </c>
    </row>
    <row r="73" spans="1:10" ht="45" customHeight="1" x14ac:dyDescent="0.25">
      <c r="A73" s="89"/>
      <c r="B73" s="97"/>
      <c r="C73" s="89"/>
      <c r="D73" s="7" t="s">
        <v>10</v>
      </c>
      <c r="E73" s="36">
        <v>137440</v>
      </c>
      <c r="F73" s="37">
        <v>0</v>
      </c>
      <c r="G73" s="36">
        <v>0</v>
      </c>
      <c r="H73" s="36">
        <v>0</v>
      </c>
      <c r="I73" s="36">
        <v>0</v>
      </c>
      <c r="J73" s="36">
        <f>SUM(E73:I73)</f>
        <v>137440</v>
      </c>
    </row>
    <row r="74" spans="1:10" ht="55.5" customHeight="1" x14ac:dyDescent="0.25">
      <c r="A74" s="90"/>
      <c r="B74" s="98"/>
      <c r="C74" s="90"/>
      <c r="D74" s="6" t="s">
        <v>9</v>
      </c>
      <c r="E74" s="36">
        <v>0</v>
      </c>
      <c r="F74" s="37">
        <v>0</v>
      </c>
      <c r="G74" s="36">
        <v>0</v>
      </c>
      <c r="H74" s="36">
        <v>0</v>
      </c>
      <c r="I74" s="36">
        <v>0</v>
      </c>
      <c r="J74" s="36">
        <f>SUM(E74:I74)</f>
        <v>0</v>
      </c>
    </row>
    <row r="75" spans="1:10" ht="117.6" customHeight="1" x14ac:dyDescent="0.25">
      <c r="A75" s="88" t="s">
        <v>30</v>
      </c>
      <c r="B75" s="96" t="s">
        <v>33</v>
      </c>
      <c r="C75" s="99" t="s">
        <v>3</v>
      </c>
      <c r="D75" s="100"/>
      <c r="E75" s="34">
        <f t="shared" ref="E75:J75" si="20">SUM(E76:E78)</f>
        <v>0</v>
      </c>
      <c r="F75" s="35">
        <f t="shared" si="20"/>
        <v>0</v>
      </c>
      <c r="G75" s="34">
        <f t="shared" si="20"/>
        <v>0</v>
      </c>
      <c r="H75" s="34">
        <f t="shared" si="20"/>
        <v>0</v>
      </c>
      <c r="I75" s="34">
        <f t="shared" si="20"/>
        <v>0</v>
      </c>
      <c r="J75" s="34">
        <f t="shared" si="20"/>
        <v>0</v>
      </c>
    </row>
    <row r="76" spans="1:10" ht="26.45" customHeight="1" x14ac:dyDescent="0.25">
      <c r="A76" s="89"/>
      <c r="B76" s="97"/>
      <c r="C76" s="88" t="s">
        <v>7</v>
      </c>
      <c r="D76" s="6" t="s">
        <v>8</v>
      </c>
      <c r="E76" s="36">
        <v>0</v>
      </c>
      <c r="F76" s="37">
        <v>0</v>
      </c>
      <c r="G76" s="36">
        <v>0</v>
      </c>
      <c r="H76" s="36">
        <v>0</v>
      </c>
      <c r="I76" s="36">
        <v>0</v>
      </c>
      <c r="J76" s="36">
        <f>SUM(E76:I76)</f>
        <v>0</v>
      </c>
    </row>
    <row r="77" spans="1:10" ht="45.75" x14ac:dyDescent="0.25">
      <c r="A77" s="89"/>
      <c r="B77" s="97"/>
      <c r="C77" s="89"/>
      <c r="D77" s="7" t="s">
        <v>10</v>
      </c>
      <c r="E77" s="36">
        <v>0</v>
      </c>
      <c r="F77" s="37">
        <v>0</v>
      </c>
      <c r="G77" s="36">
        <v>0</v>
      </c>
      <c r="H77" s="36">
        <v>0</v>
      </c>
      <c r="I77" s="36">
        <v>0</v>
      </c>
      <c r="J77" s="36">
        <f>SUM(E77:I77)</f>
        <v>0</v>
      </c>
    </row>
    <row r="78" spans="1:10" ht="41.25" customHeight="1" x14ac:dyDescent="0.25">
      <c r="A78" s="90"/>
      <c r="B78" s="98"/>
      <c r="C78" s="90"/>
      <c r="D78" s="6" t="s">
        <v>9</v>
      </c>
      <c r="E78" s="36">
        <v>0</v>
      </c>
      <c r="F78" s="37">
        <v>0</v>
      </c>
      <c r="G78" s="36">
        <v>0</v>
      </c>
      <c r="H78" s="36">
        <v>0</v>
      </c>
      <c r="I78" s="36">
        <v>0</v>
      </c>
      <c r="J78" s="36">
        <f>SUM(E78:I78)</f>
        <v>0</v>
      </c>
    </row>
    <row r="79" spans="1:10" ht="21.6" customHeight="1" x14ac:dyDescent="0.25">
      <c r="A79" s="88" t="s">
        <v>102</v>
      </c>
      <c r="B79" s="96" t="s">
        <v>103</v>
      </c>
      <c r="C79" s="99" t="s">
        <v>3</v>
      </c>
      <c r="D79" s="100"/>
      <c r="E79" s="34">
        <f t="shared" ref="E79:J79" si="21">SUM(E80:E82)</f>
        <v>0</v>
      </c>
      <c r="F79" s="35">
        <f t="shared" si="21"/>
        <v>0</v>
      </c>
      <c r="G79" s="34">
        <f t="shared" si="21"/>
        <v>0</v>
      </c>
      <c r="H79" s="34">
        <f t="shared" si="21"/>
        <v>0</v>
      </c>
      <c r="I79" s="34">
        <f t="shared" si="21"/>
        <v>0</v>
      </c>
      <c r="J79" s="34">
        <f t="shared" si="21"/>
        <v>0</v>
      </c>
    </row>
    <row r="80" spans="1:10" ht="24.6" customHeight="1" x14ac:dyDescent="0.25">
      <c r="A80" s="89"/>
      <c r="B80" s="97"/>
      <c r="C80" s="88" t="s">
        <v>7</v>
      </c>
      <c r="D80" s="6" t="s">
        <v>8</v>
      </c>
      <c r="E80" s="36">
        <v>0</v>
      </c>
      <c r="F80" s="37">
        <v>0</v>
      </c>
      <c r="G80" s="36">
        <v>0</v>
      </c>
      <c r="H80" s="36">
        <v>0</v>
      </c>
      <c r="I80" s="36">
        <v>0</v>
      </c>
      <c r="J80" s="36">
        <f>SUM(E80:I80)</f>
        <v>0</v>
      </c>
    </row>
    <row r="81" spans="1:10" ht="45.75" x14ac:dyDescent="0.25">
      <c r="A81" s="89"/>
      <c r="B81" s="97"/>
      <c r="C81" s="89"/>
      <c r="D81" s="7" t="s">
        <v>10</v>
      </c>
      <c r="E81" s="36">
        <v>0</v>
      </c>
      <c r="F81" s="37">
        <v>0</v>
      </c>
      <c r="G81" s="36">
        <f>'Приложение 3'!J104</f>
        <v>0</v>
      </c>
      <c r="H81" s="36">
        <v>0</v>
      </c>
      <c r="I81" s="36">
        <v>0</v>
      </c>
      <c r="J81" s="36">
        <f>SUM(E81:I81)</f>
        <v>0</v>
      </c>
    </row>
    <row r="82" spans="1:10" ht="34.5" x14ac:dyDescent="0.25">
      <c r="A82" s="90"/>
      <c r="B82" s="98"/>
      <c r="C82" s="90"/>
      <c r="D82" s="6" t="s">
        <v>9</v>
      </c>
      <c r="E82" s="36">
        <v>0</v>
      </c>
      <c r="F82" s="37">
        <v>0</v>
      </c>
      <c r="G82" s="36">
        <v>0</v>
      </c>
      <c r="H82" s="36">
        <v>0</v>
      </c>
      <c r="I82" s="36">
        <v>0</v>
      </c>
      <c r="J82" s="36">
        <f>SUM(E82:I82)</f>
        <v>0</v>
      </c>
    </row>
    <row r="83" spans="1:10" ht="21.6" customHeight="1" x14ac:dyDescent="0.25">
      <c r="A83" s="88" t="s">
        <v>30</v>
      </c>
      <c r="B83" s="96" t="s">
        <v>106</v>
      </c>
      <c r="C83" s="99" t="s">
        <v>3</v>
      </c>
      <c r="D83" s="100"/>
      <c r="E83" s="34">
        <f t="shared" ref="E83:J83" si="22">SUM(E84:E86)</f>
        <v>0</v>
      </c>
      <c r="F83" s="35">
        <f t="shared" si="22"/>
        <v>0</v>
      </c>
      <c r="G83" s="34">
        <f t="shared" si="22"/>
        <v>0</v>
      </c>
      <c r="H83" s="34">
        <f t="shared" si="22"/>
        <v>0</v>
      </c>
      <c r="I83" s="34">
        <f t="shared" si="22"/>
        <v>0</v>
      </c>
      <c r="J83" s="34">
        <f t="shared" si="22"/>
        <v>0</v>
      </c>
    </row>
    <row r="84" spans="1:10" ht="24.6" customHeight="1" x14ac:dyDescent="0.25">
      <c r="A84" s="89"/>
      <c r="B84" s="97"/>
      <c r="C84" s="88" t="s">
        <v>7</v>
      </c>
      <c r="D84" s="6" t="s">
        <v>8</v>
      </c>
      <c r="E84" s="36">
        <v>0</v>
      </c>
      <c r="F84" s="37">
        <v>0</v>
      </c>
      <c r="G84" s="36">
        <f>'Приложение 3'!J110</f>
        <v>0</v>
      </c>
      <c r="H84" s="36">
        <v>0</v>
      </c>
      <c r="I84" s="36">
        <v>0</v>
      </c>
      <c r="J84" s="36">
        <f>SUM(E84:I84)</f>
        <v>0</v>
      </c>
    </row>
    <row r="85" spans="1:10" ht="45.75" x14ac:dyDescent="0.25">
      <c r="A85" s="89"/>
      <c r="B85" s="97"/>
      <c r="C85" s="89"/>
      <c r="D85" s="7" t="s">
        <v>10</v>
      </c>
      <c r="E85" s="36">
        <v>0</v>
      </c>
      <c r="F85" s="37">
        <v>0</v>
      </c>
      <c r="G85" s="36">
        <f>'Приложение 3'!J112</f>
        <v>0</v>
      </c>
      <c r="H85" s="36">
        <v>0</v>
      </c>
      <c r="I85" s="36">
        <v>0</v>
      </c>
      <c r="J85" s="36">
        <f>SUM(E85:I85)</f>
        <v>0</v>
      </c>
    </row>
    <row r="86" spans="1:10" ht="36" customHeight="1" x14ac:dyDescent="0.25">
      <c r="A86" s="90"/>
      <c r="B86" s="98"/>
      <c r="C86" s="90"/>
      <c r="D86" s="6" t="s">
        <v>9</v>
      </c>
      <c r="E86" s="36">
        <v>0</v>
      </c>
      <c r="F86" s="37">
        <v>0</v>
      </c>
      <c r="G86" s="36">
        <v>0</v>
      </c>
      <c r="H86" s="36">
        <v>0</v>
      </c>
      <c r="I86" s="36">
        <v>0</v>
      </c>
      <c r="J86" s="36">
        <f>SUM(E86:I86)</f>
        <v>0</v>
      </c>
    </row>
    <row r="87" spans="1:10" ht="21.6" customHeight="1" x14ac:dyDescent="0.25">
      <c r="A87" s="88" t="s">
        <v>30</v>
      </c>
      <c r="B87" s="96" t="s">
        <v>108</v>
      </c>
      <c r="C87" s="99" t="s">
        <v>3</v>
      </c>
      <c r="D87" s="100"/>
      <c r="E87" s="34">
        <f t="shared" ref="E87:J87" si="23">SUM(E88:E90)</f>
        <v>0</v>
      </c>
      <c r="F87" s="35">
        <f t="shared" si="23"/>
        <v>0</v>
      </c>
      <c r="G87" s="34">
        <f t="shared" si="23"/>
        <v>0</v>
      </c>
      <c r="H87" s="34">
        <f t="shared" si="23"/>
        <v>0</v>
      </c>
      <c r="I87" s="34">
        <f t="shared" si="23"/>
        <v>0</v>
      </c>
      <c r="J87" s="34">
        <f t="shared" si="23"/>
        <v>0</v>
      </c>
    </row>
    <row r="88" spans="1:10" ht="24.6" customHeight="1" x14ac:dyDescent="0.25">
      <c r="A88" s="89"/>
      <c r="B88" s="97"/>
      <c r="C88" s="88" t="s">
        <v>7</v>
      </c>
      <c r="D88" s="6" t="s">
        <v>8</v>
      </c>
      <c r="E88" s="36">
        <v>0</v>
      </c>
      <c r="F88" s="37">
        <v>0</v>
      </c>
      <c r="G88" s="36">
        <f>'Приложение 3'!J139</f>
        <v>0</v>
      </c>
      <c r="H88" s="36">
        <v>0</v>
      </c>
      <c r="I88" s="36">
        <v>0</v>
      </c>
      <c r="J88" s="36">
        <f>SUM(E88:I88)</f>
        <v>0</v>
      </c>
    </row>
    <row r="89" spans="1:10" ht="45.75" x14ac:dyDescent="0.25">
      <c r="A89" s="89"/>
      <c r="B89" s="97"/>
      <c r="C89" s="89"/>
      <c r="D89" s="7" t="s">
        <v>10</v>
      </c>
      <c r="E89" s="36">
        <v>0</v>
      </c>
      <c r="F89" s="37">
        <v>0</v>
      </c>
      <c r="G89" s="36">
        <f>'Приложение 3'!J141</f>
        <v>0</v>
      </c>
      <c r="H89" s="36">
        <v>0</v>
      </c>
      <c r="I89" s="36">
        <v>0</v>
      </c>
      <c r="J89" s="36">
        <f>SUM(E89:I89)</f>
        <v>0</v>
      </c>
    </row>
    <row r="90" spans="1:10" ht="36" customHeight="1" x14ac:dyDescent="0.25">
      <c r="A90" s="90"/>
      <c r="B90" s="98"/>
      <c r="C90" s="90"/>
      <c r="D90" s="6" t="s">
        <v>9</v>
      </c>
      <c r="E90" s="36">
        <v>0</v>
      </c>
      <c r="F90" s="37">
        <v>0</v>
      </c>
      <c r="G90" s="36">
        <v>0</v>
      </c>
      <c r="H90" s="36">
        <v>0</v>
      </c>
      <c r="I90" s="36">
        <v>0</v>
      </c>
      <c r="J90" s="36">
        <f>SUM(E90:I90)</f>
        <v>0</v>
      </c>
    </row>
    <row r="91" spans="1:10" x14ac:dyDescent="0.25">
      <c r="B91" s="13" t="s">
        <v>22</v>
      </c>
    </row>
    <row r="92" spans="1:10" x14ac:dyDescent="0.25">
      <c r="B92" s="13" t="s">
        <v>104</v>
      </c>
    </row>
    <row r="93" spans="1:10" x14ac:dyDescent="0.25">
      <c r="B93" s="13" t="s">
        <v>107</v>
      </c>
    </row>
  </sheetData>
  <mergeCells count="91">
    <mergeCell ref="A87:A90"/>
    <mergeCell ref="B87:B90"/>
    <mergeCell ref="C87:D87"/>
    <mergeCell ref="C88:C90"/>
    <mergeCell ref="A79:A82"/>
    <mergeCell ref="B79:B82"/>
    <mergeCell ref="C79:D79"/>
    <mergeCell ref="C80:C82"/>
    <mergeCell ref="A83:A86"/>
    <mergeCell ref="B83:B86"/>
    <mergeCell ref="C83:D83"/>
    <mergeCell ref="C84:C86"/>
    <mergeCell ref="A15:A18"/>
    <mergeCell ref="B15:B18"/>
    <mergeCell ref="C47:D47"/>
    <mergeCell ref="A75:A78"/>
    <mergeCell ref="B75:B78"/>
    <mergeCell ref="C15:D15"/>
    <mergeCell ref="C16:C18"/>
    <mergeCell ref="C19:D19"/>
    <mergeCell ref="C20:C22"/>
    <mergeCell ref="C27:D27"/>
    <mergeCell ref="C28:C30"/>
    <mergeCell ref="C43:D43"/>
    <mergeCell ref="C44:C46"/>
    <mergeCell ref="C48:C50"/>
    <mergeCell ref="C71:D71"/>
    <mergeCell ref="C72:C74"/>
    <mergeCell ref="C75:D75"/>
    <mergeCell ref="C76:C78"/>
    <mergeCell ref="A47:A50"/>
    <mergeCell ref="B47:B50"/>
    <mergeCell ref="A71:A74"/>
    <mergeCell ref="B71:B74"/>
    <mergeCell ref="A51:A54"/>
    <mergeCell ref="B51:B54"/>
    <mergeCell ref="C51:D51"/>
    <mergeCell ref="C52:C54"/>
    <mergeCell ref="A55:A58"/>
    <mergeCell ref="B55:B58"/>
    <mergeCell ref="C55:D55"/>
    <mergeCell ref="C56:C58"/>
    <mergeCell ref="A59:A62"/>
    <mergeCell ref="B59:B62"/>
    <mergeCell ref="A19:A22"/>
    <mergeCell ref="B19:B22"/>
    <mergeCell ref="A27:A30"/>
    <mergeCell ref="B27:B30"/>
    <mergeCell ref="A43:A46"/>
    <mergeCell ref="B43:B46"/>
    <mergeCell ref="A23:A26"/>
    <mergeCell ref="B23:B26"/>
    <mergeCell ref="A35:A38"/>
    <mergeCell ref="B35:B38"/>
    <mergeCell ref="A7:A10"/>
    <mergeCell ref="A11:A14"/>
    <mergeCell ref="C11:D11"/>
    <mergeCell ref="C12:C14"/>
    <mergeCell ref="C8:C10"/>
    <mergeCell ref="C7:D7"/>
    <mergeCell ref="B7:B10"/>
    <mergeCell ref="B11:B14"/>
    <mergeCell ref="C4:D5"/>
    <mergeCell ref="C6:D6"/>
    <mergeCell ref="A3:J3"/>
    <mergeCell ref="A4:A5"/>
    <mergeCell ref="B4:B5"/>
    <mergeCell ref="E4:J4"/>
    <mergeCell ref="C40:C42"/>
    <mergeCell ref="C23:D23"/>
    <mergeCell ref="C24:C26"/>
    <mergeCell ref="A31:A34"/>
    <mergeCell ref="B31:B34"/>
    <mergeCell ref="C31:D31"/>
    <mergeCell ref="C32:C34"/>
    <mergeCell ref="A67:A70"/>
    <mergeCell ref="B67:B70"/>
    <mergeCell ref="C67:D67"/>
    <mergeCell ref="C68:C70"/>
    <mergeCell ref="F1:J1"/>
    <mergeCell ref="C59:D59"/>
    <mergeCell ref="C60:C62"/>
    <mergeCell ref="A63:A66"/>
    <mergeCell ref="B63:B66"/>
    <mergeCell ref="C63:D63"/>
    <mergeCell ref="C64:C66"/>
    <mergeCell ref="C35:D35"/>
    <mergeCell ref="C36:C38"/>
    <mergeCell ref="A39:A42"/>
    <mergeCell ref="B39:B42"/>
    <mergeCell ref="C39:D39"/>
  </mergeCells>
  <conditionalFormatting sqref="B14">
    <cfRule type="iconSet" priority="1">
      <iconSet iconSet="4RedToBlack">
        <cfvo type="percent" val="0"/>
        <cfvo type="percent" val="25"/>
        <cfvo type="percent" val="50"/>
        <cfvo type="percent" val="75"/>
      </iconSet>
    </cfRule>
  </conditionalFormatting>
  <pageMargins left="0.11811023622047245" right="0.11811023622047245" top="0.78740157480314965" bottom="0.15748031496062992" header="0.31496062992125984" footer="0.31496062992125984"/>
  <pageSetup paperSize="9" orientation="landscape" r:id="rId1"/>
  <rowBreaks count="4" manualBreakCount="4">
    <brk id="30" max="16383" man="1"/>
    <brk id="38" max="16383" man="1"/>
    <brk id="42" max="16383" man="1"/>
    <brk id="6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tabSelected="1" workbookViewId="0">
      <selection activeCell="P15" sqref="P15"/>
    </sheetView>
  </sheetViews>
  <sheetFormatPr defaultRowHeight="15" x14ac:dyDescent="0.25"/>
  <cols>
    <col min="1" max="1" width="19.5703125" customWidth="1"/>
    <col min="2" max="2" width="15.28515625" customWidth="1"/>
    <col min="3" max="3" width="4.7109375" customWidth="1"/>
    <col min="4" max="4" width="5" customWidth="1"/>
    <col min="5" max="5" width="22.28515625" customWidth="1"/>
    <col min="6" max="6" width="9.5703125" customWidth="1"/>
    <col min="7" max="7" width="6.42578125" customWidth="1"/>
    <col min="8" max="8" width="6.28515625" customWidth="1"/>
    <col min="9" max="9" width="6.140625" customWidth="1"/>
    <col min="10" max="10" width="4.85546875" customWidth="1"/>
    <col min="11" max="11" width="6.42578125" customWidth="1"/>
    <col min="12" max="12" width="8.85546875" customWidth="1"/>
    <col min="13" max="13" width="5.42578125" customWidth="1"/>
    <col min="14" max="14" width="6.7109375" customWidth="1"/>
    <col min="15" max="15" width="6.42578125" customWidth="1"/>
    <col min="16" max="16" width="6.5703125" customWidth="1"/>
  </cols>
  <sheetData>
    <row r="1" spans="1:16" ht="54.75" customHeight="1" x14ac:dyDescent="0.25">
      <c r="J1" s="115" t="s">
        <v>118</v>
      </c>
      <c r="K1" s="115"/>
      <c r="L1" s="115"/>
      <c r="M1" s="115"/>
      <c r="N1" s="115"/>
      <c r="O1" s="115"/>
      <c r="P1" s="115"/>
    </row>
    <row r="2" spans="1:16" x14ac:dyDescent="0.25">
      <c r="G2" s="53"/>
      <c r="H2" s="53"/>
      <c r="I2" s="53"/>
      <c r="J2" s="115" t="s">
        <v>64</v>
      </c>
      <c r="K2" s="115"/>
      <c r="L2" s="115"/>
      <c r="M2" s="115"/>
      <c r="N2" s="115"/>
      <c r="O2" s="115"/>
      <c r="P2" s="115"/>
    </row>
    <row r="4" spans="1:16" ht="15.75" x14ac:dyDescent="0.25">
      <c r="A4" s="116" t="s">
        <v>65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</row>
    <row r="5" spans="1:16" ht="15.75" x14ac:dyDescent="0.25">
      <c r="A5" s="77" t="s">
        <v>90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</row>
    <row r="6" spans="1:16" x14ac:dyDescent="0.25">
      <c r="A6" s="117" t="s">
        <v>66</v>
      </c>
      <c r="B6" s="117" t="s">
        <v>67</v>
      </c>
      <c r="C6" s="120" t="s">
        <v>68</v>
      </c>
      <c r="D6" s="121"/>
      <c r="E6" s="122" t="s">
        <v>69</v>
      </c>
      <c r="F6" s="123"/>
      <c r="G6" s="123"/>
      <c r="H6" s="123"/>
      <c r="I6" s="123"/>
      <c r="J6" s="124"/>
      <c r="K6" s="125" t="s">
        <v>1</v>
      </c>
      <c r="L6" s="126"/>
      <c r="M6" s="127"/>
      <c r="N6" s="128" t="s">
        <v>70</v>
      </c>
      <c r="O6" s="129"/>
      <c r="P6" s="130"/>
    </row>
    <row r="7" spans="1:16" x14ac:dyDescent="0.25">
      <c r="A7" s="118"/>
      <c r="B7" s="118"/>
      <c r="C7" s="131" t="s">
        <v>71</v>
      </c>
      <c r="D7" s="131" t="s">
        <v>72</v>
      </c>
      <c r="E7" s="93" t="s">
        <v>73</v>
      </c>
      <c r="F7" s="93" t="s">
        <v>74</v>
      </c>
      <c r="G7" s="133" t="s">
        <v>75</v>
      </c>
      <c r="H7" s="134"/>
      <c r="I7" s="134"/>
      <c r="J7" s="135"/>
      <c r="K7" s="113" t="s">
        <v>76</v>
      </c>
      <c r="L7" s="113" t="s">
        <v>77</v>
      </c>
      <c r="M7" s="113" t="s">
        <v>78</v>
      </c>
      <c r="N7" s="113" t="s">
        <v>80</v>
      </c>
      <c r="O7" s="142" t="s">
        <v>92</v>
      </c>
      <c r="P7" s="113" t="s">
        <v>94</v>
      </c>
    </row>
    <row r="8" spans="1:16" ht="51.75" customHeight="1" x14ac:dyDescent="0.25">
      <c r="A8" s="119"/>
      <c r="B8" s="119"/>
      <c r="C8" s="132"/>
      <c r="D8" s="132"/>
      <c r="E8" s="95"/>
      <c r="F8" s="95"/>
      <c r="G8" s="54" t="s">
        <v>79</v>
      </c>
      <c r="H8" s="54" t="s">
        <v>80</v>
      </c>
      <c r="I8" s="54" t="s">
        <v>92</v>
      </c>
      <c r="J8" s="54" t="s">
        <v>93</v>
      </c>
      <c r="K8" s="114"/>
      <c r="L8" s="114"/>
      <c r="M8" s="114"/>
      <c r="N8" s="114"/>
      <c r="O8" s="143"/>
      <c r="P8" s="114"/>
    </row>
    <row r="9" spans="1:16" x14ac:dyDescent="0.25">
      <c r="A9" s="55" t="s">
        <v>81</v>
      </c>
      <c r="B9" s="55" t="s">
        <v>82</v>
      </c>
      <c r="C9" s="5">
        <v>3</v>
      </c>
      <c r="D9" s="2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8">
        <v>11</v>
      </c>
      <c r="L9" s="8">
        <v>12</v>
      </c>
      <c r="M9" s="8">
        <v>13</v>
      </c>
      <c r="N9" s="8">
        <v>14</v>
      </c>
      <c r="O9" s="16">
        <v>15</v>
      </c>
      <c r="P9" s="8">
        <v>16</v>
      </c>
    </row>
    <row r="10" spans="1:16" ht="84.75" x14ac:dyDescent="0.25">
      <c r="A10" s="56" t="s">
        <v>83</v>
      </c>
      <c r="B10" s="57" t="s">
        <v>84</v>
      </c>
      <c r="C10" s="58">
        <v>2020</v>
      </c>
      <c r="D10" s="59">
        <v>2024</v>
      </c>
      <c r="E10" s="59" t="s">
        <v>4</v>
      </c>
      <c r="F10" s="59" t="s">
        <v>4</v>
      </c>
      <c r="G10" s="59" t="s">
        <v>4</v>
      </c>
      <c r="H10" s="59" t="s">
        <v>4</v>
      </c>
      <c r="I10" s="59" t="s">
        <v>4</v>
      </c>
      <c r="J10" s="59" t="s">
        <v>4</v>
      </c>
      <c r="K10" s="59" t="s">
        <v>4</v>
      </c>
      <c r="L10" s="59" t="s">
        <v>4</v>
      </c>
      <c r="M10" s="59" t="s">
        <v>4</v>
      </c>
      <c r="N10" s="61">
        <f t="shared" ref="N10" si="0">SUM(N11:N14)</f>
        <v>6803.7</v>
      </c>
      <c r="O10" s="60">
        <f t="shared" ref="O10:P10" si="1">SUM(O11:O14)</f>
        <v>180</v>
      </c>
      <c r="P10" s="60">
        <f t="shared" si="1"/>
        <v>200</v>
      </c>
    </row>
    <row r="11" spans="1:16" x14ac:dyDescent="0.25">
      <c r="A11" s="136" t="s">
        <v>85</v>
      </c>
      <c r="B11" s="136" t="s">
        <v>86</v>
      </c>
      <c r="C11" s="136">
        <v>2020</v>
      </c>
      <c r="D11" s="139" t="s">
        <v>119</v>
      </c>
      <c r="E11" s="136" t="s">
        <v>87</v>
      </c>
      <c r="F11" s="139" t="s">
        <v>88</v>
      </c>
      <c r="G11" s="144">
        <v>6</v>
      </c>
      <c r="H11" s="144">
        <v>7</v>
      </c>
      <c r="I11" s="144" t="s">
        <v>91</v>
      </c>
      <c r="J11" s="144">
        <v>7</v>
      </c>
      <c r="K11" s="62" t="s">
        <v>44</v>
      </c>
      <c r="L11" s="63" t="s">
        <v>11</v>
      </c>
      <c r="M11" s="61">
        <v>810</v>
      </c>
      <c r="N11" s="60">
        <v>0</v>
      </c>
      <c r="O11" s="64">
        <v>0</v>
      </c>
      <c r="P11" s="60">
        <v>0</v>
      </c>
    </row>
    <row r="12" spans="1:16" x14ac:dyDescent="0.25">
      <c r="A12" s="137"/>
      <c r="B12" s="137"/>
      <c r="C12" s="137"/>
      <c r="D12" s="140"/>
      <c r="E12" s="137"/>
      <c r="F12" s="140"/>
      <c r="G12" s="145"/>
      <c r="H12" s="145"/>
      <c r="I12" s="145"/>
      <c r="J12" s="145"/>
      <c r="K12" s="62" t="s">
        <v>44</v>
      </c>
      <c r="L12" s="63" t="s">
        <v>46</v>
      </c>
      <c r="M12" s="61">
        <v>810</v>
      </c>
      <c r="N12" s="60">
        <v>190</v>
      </c>
      <c r="O12" s="64">
        <v>180</v>
      </c>
      <c r="P12" s="60">
        <v>200</v>
      </c>
    </row>
    <row r="13" spans="1:16" x14ac:dyDescent="0.25">
      <c r="A13" s="137"/>
      <c r="B13" s="137"/>
      <c r="C13" s="137"/>
      <c r="D13" s="140"/>
      <c r="E13" s="137"/>
      <c r="F13" s="140"/>
      <c r="G13" s="145"/>
      <c r="H13" s="145"/>
      <c r="I13" s="145"/>
      <c r="J13" s="145"/>
      <c r="K13" s="65" t="s">
        <v>44</v>
      </c>
      <c r="L13" s="66">
        <v>800043240</v>
      </c>
      <c r="M13" s="67">
        <v>810</v>
      </c>
      <c r="N13" s="68">
        <v>0</v>
      </c>
      <c r="O13" s="68">
        <v>0</v>
      </c>
      <c r="P13" s="68">
        <v>0</v>
      </c>
    </row>
    <row r="14" spans="1:16" x14ac:dyDescent="0.25">
      <c r="A14" s="138"/>
      <c r="B14" s="138"/>
      <c r="C14" s="138"/>
      <c r="D14" s="141"/>
      <c r="E14" s="138"/>
      <c r="F14" s="141"/>
      <c r="G14" s="146"/>
      <c r="H14" s="146"/>
      <c r="I14" s="146"/>
      <c r="J14" s="146"/>
      <c r="K14" s="65" t="s">
        <v>44</v>
      </c>
      <c r="L14" s="66">
        <v>800143240</v>
      </c>
      <c r="M14" s="67">
        <v>810</v>
      </c>
      <c r="N14" s="69">
        <v>6613.7</v>
      </c>
      <c r="O14" s="68">
        <v>0</v>
      </c>
      <c r="P14" s="69">
        <v>0</v>
      </c>
    </row>
    <row r="15" spans="1:16" x14ac:dyDescent="0.25">
      <c r="A15" s="57"/>
      <c r="B15" s="57"/>
      <c r="C15" s="5"/>
      <c r="D15" s="2"/>
      <c r="E15" s="2"/>
      <c r="F15" s="2"/>
      <c r="G15" s="3"/>
      <c r="H15" s="3"/>
      <c r="I15" s="3"/>
      <c r="J15" s="3"/>
      <c r="K15" s="67"/>
      <c r="L15" s="67"/>
      <c r="M15" s="67"/>
      <c r="N15" s="67"/>
      <c r="O15" s="67"/>
      <c r="P15" s="67"/>
    </row>
    <row r="16" spans="1:16" x14ac:dyDescent="0.25">
      <c r="A16" s="57"/>
      <c r="B16" s="57"/>
      <c r="C16" s="5"/>
      <c r="D16" s="2"/>
      <c r="E16" s="2"/>
      <c r="F16" s="2"/>
      <c r="G16" s="3"/>
      <c r="H16" s="3"/>
      <c r="I16" s="3"/>
      <c r="J16" s="3"/>
      <c r="K16" s="67"/>
      <c r="L16" s="67"/>
      <c r="M16" s="67"/>
      <c r="N16" s="67"/>
      <c r="O16" s="67"/>
      <c r="P16" s="67"/>
    </row>
    <row r="17" spans="1:16" x14ac:dyDescent="0.25">
      <c r="A17" s="57"/>
      <c r="B17" s="57"/>
      <c r="C17" s="5"/>
      <c r="D17" s="2"/>
      <c r="E17" s="2"/>
      <c r="F17" s="2"/>
      <c r="G17" s="3"/>
      <c r="H17" s="3"/>
      <c r="I17" s="3"/>
      <c r="J17" s="3"/>
      <c r="K17" s="67"/>
      <c r="L17" s="67"/>
      <c r="M17" s="67"/>
      <c r="N17" s="67"/>
      <c r="O17" s="67"/>
      <c r="P17" s="67"/>
    </row>
    <row r="18" spans="1:16" x14ac:dyDescent="0.25">
      <c r="A18" s="57"/>
      <c r="B18" s="57"/>
      <c r="C18" s="5"/>
      <c r="D18" s="2"/>
      <c r="E18" s="2"/>
      <c r="F18" s="2"/>
      <c r="G18" s="3"/>
      <c r="H18" s="3"/>
      <c r="I18" s="3"/>
      <c r="J18" s="3"/>
      <c r="K18" s="67"/>
      <c r="L18" s="67"/>
      <c r="M18" s="67"/>
      <c r="N18" s="67"/>
      <c r="O18" s="67"/>
      <c r="P18" s="67"/>
    </row>
    <row r="19" spans="1:16" x14ac:dyDescent="0.25">
      <c r="A19" s="57"/>
      <c r="B19" s="57"/>
      <c r="C19" s="5"/>
      <c r="D19" s="2"/>
      <c r="E19" s="2"/>
      <c r="F19" s="2"/>
      <c r="G19" s="3"/>
      <c r="H19" s="3"/>
      <c r="I19" s="3"/>
      <c r="J19" s="3"/>
      <c r="K19" s="67"/>
      <c r="L19" s="67"/>
      <c r="M19" s="67"/>
      <c r="N19" s="67"/>
      <c r="O19" s="67"/>
      <c r="P19" s="67"/>
    </row>
    <row r="20" spans="1:16" x14ac:dyDescent="0.25">
      <c r="A20" t="s">
        <v>89</v>
      </c>
    </row>
  </sheetData>
  <mergeCells count="31">
    <mergeCell ref="F11:F14"/>
    <mergeCell ref="G11:G14"/>
    <mergeCell ref="H11:H14"/>
    <mergeCell ref="I11:I14"/>
    <mergeCell ref="J11:J14"/>
    <mergeCell ref="L7:L8"/>
    <mergeCell ref="M7:M8"/>
    <mergeCell ref="N7:N8"/>
    <mergeCell ref="O7:O8"/>
    <mergeCell ref="P7:P8"/>
    <mergeCell ref="A11:A14"/>
    <mergeCell ref="B11:B14"/>
    <mergeCell ref="C11:C14"/>
    <mergeCell ref="D11:D14"/>
    <mergeCell ref="E11:E14"/>
    <mergeCell ref="K7:K8"/>
    <mergeCell ref="J1:P1"/>
    <mergeCell ref="J2:P2"/>
    <mergeCell ref="A4:P4"/>
    <mergeCell ref="A5:P5"/>
    <mergeCell ref="A6:A8"/>
    <mergeCell ref="B6:B8"/>
    <mergeCell ref="C6:D6"/>
    <mergeCell ref="E6:J6"/>
    <mergeCell ref="K6:M6"/>
    <mergeCell ref="N6:P6"/>
    <mergeCell ref="C7:C8"/>
    <mergeCell ref="D7:D8"/>
    <mergeCell ref="E7:E8"/>
    <mergeCell ref="F7:F8"/>
    <mergeCell ref="G7:J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3</vt:lpstr>
      <vt:lpstr>Приложение 4</vt:lpstr>
      <vt:lpstr>Приложение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2023-10-02T06:46:36Z</dcterms:modified>
</cp:coreProperties>
</file>