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90" windowWidth="14880" windowHeight="8025"/>
  </bookViews>
  <sheets>
    <sheet name="Доходы_2" sheetId="1" r:id="rId1"/>
  </sheets>
  <definedNames>
    <definedName name="_xlnm.Print_Titles" localSheetId="0">Доходы_2!$8:$9</definedName>
  </definedNames>
  <calcPr calcId="145621" iterate="1"/>
</workbook>
</file>

<file path=xl/calcChain.xml><?xml version="1.0" encoding="utf-8"?>
<calcChain xmlns="http://schemas.openxmlformats.org/spreadsheetml/2006/main">
  <c r="V53" i="1" l="1"/>
  <c r="V15" i="1"/>
  <c r="V23" i="1"/>
  <c r="X13" i="1"/>
  <c r="W13" i="1"/>
  <c r="V13" i="1"/>
  <c r="U13" i="1"/>
  <c r="T13" i="1"/>
  <c r="X14" i="1"/>
  <c r="W14" i="1"/>
  <c r="X52" i="1" l="1"/>
  <c r="W52" i="1"/>
  <c r="X51" i="1"/>
  <c r="X49" i="1"/>
  <c r="W49" i="1"/>
  <c r="X48" i="1"/>
  <c r="W48" i="1"/>
  <c r="X47" i="1"/>
  <c r="W47" i="1"/>
  <c r="X46" i="1"/>
  <c r="W46" i="1"/>
  <c r="X41" i="1"/>
  <c r="W41" i="1"/>
  <c r="X40" i="1"/>
  <c r="W40" i="1"/>
  <c r="X39" i="1"/>
  <c r="W39" i="1"/>
  <c r="X38" i="1"/>
  <c r="W38" i="1"/>
  <c r="X37" i="1"/>
  <c r="W37" i="1"/>
  <c r="X36" i="1"/>
  <c r="W36" i="1"/>
  <c r="X34" i="1"/>
  <c r="W34" i="1"/>
  <c r="X33" i="1"/>
  <c r="W33" i="1"/>
  <c r="X31" i="1"/>
  <c r="W31" i="1"/>
  <c r="X30" i="1"/>
  <c r="W30" i="1"/>
  <c r="X28" i="1"/>
  <c r="W28" i="1"/>
  <c r="X26" i="1"/>
  <c r="W26" i="1"/>
  <c r="X25" i="1"/>
  <c r="X24" i="1"/>
  <c r="W24" i="1"/>
  <c r="X22" i="1"/>
  <c r="X21" i="1"/>
  <c r="W21" i="1"/>
  <c r="X19" i="1"/>
  <c r="W19" i="1"/>
  <c r="X18" i="1"/>
  <c r="W18" i="1"/>
  <c r="X17" i="1"/>
  <c r="X16" i="1"/>
  <c r="W16" i="1"/>
  <c r="X12" i="1"/>
  <c r="W12" i="1"/>
  <c r="V50" i="1"/>
  <c r="V45" i="1"/>
  <c r="V42" i="1"/>
  <c r="V32" i="1"/>
  <c r="V29" i="1"/>
  <c r="V27" i="1"/>
  <c r="V20" i="1"/>
  <c r="V11" i="1"/>
  <c r="V44" i="1" l="1"/>
  <c r="V10" i="1"/>
  <c r="W27" i="1"/>
  <c r="U50" i="1"/>
  <c r="X50" i="1" s="1"/>
  <c r="U42" i="1"/>
  <c r="U27" i="1"/>
  <c r="X27" i="1" s="1"/>
  <c r="U11" i="1"/>
  <c r="X11" i="1" s="1"/>
  <c r="T50" i="1"/>
  <c r="T45" i="1"/>
  <c r="W45" i="1" s="1"/>
  <c r="T42" i="1"/>
  <c r="W35" i="1"/>
  <c r="T32" i="1"/>
  <c r="W32" i="1" s="1"/>
  <c r="T29" i="1"/>
  <c r="W29" i="1" s="1"/>
  <c r="T27" i="1"/>
  <c r="T23" i="1"/>
  <c r="W23" i="1" s="1"/>
  <c r="T20" i="1"/>
  <c r="W20" i="1" s="1"/>
  <c r="T15" i="1"/>
  <c r="T11" i="1"/>
  <c r="W11" i="1" s="1"/>
  <c r="W15" i="1" l="1"/>
  <c r="T10" i="1"/>
  <c r="W10" i="1" s="1"/>
  <c r="U20" i="1"/>
  <c r="X20" i="1" s="1"/>
  <c r="U45" i="1"/>
  <c r="X45" i="1" s="1"/>
  <c r="X35" i="1"/>
  <c r="U32" i="1"/>
  <c r="X32" i="1" s="1"/>
  <c r="U29" i="1"/>
  <c r="X29" i="1" s="1"/>
  <c r="U23" i="1"/>
  <c r="X23" i="1" s="1"/>
  <c r="U15" i="1"/>
  <c r="T44" i="1"/>
  <c r="W44" i="1" s="1"/>
  <c r="X15" i="1" l="1"/>
  <c r="U10" i="1"/>
  <c r="X10" i="1" s="1"/>
  <c r="U44" i="1"/>
  <c r="X44" i="1" s="1"/>
  <c r="T53" i="1"/>
  <c r="W53" i="1" s="1"/>
  <c r="U53" i="1" l="1"/>
  <c r="X53" i="1" s="1"/>
</calcChain>
</file>

<file path=xl/sharedStrings.xml><?xml version="1.0" encoding="utf-8"?>
<sst xmlns="http://schemas.openxmlformats.org/spreadsheetml/2006/main" count="540" uniqueCount="207">
  <si>
    <t/>
  </si>
  <si>
    <t>150</t>
  </si>
  <si>
    <t>0000</t>
  </si>
  <si>
    <t>05</t>
  </si>
  <si>
    <t>010</t>
  </si>
  <si>
    <t>60</t>
  </si>
  <si>
    <t>19</t>
  </si>
  <si>
    <t>2</t>
  </si>
  <si>
    <t>0402196001005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</si>
  <si>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</si>
  <si>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00000000000000000000</t>
  </si>
  <si>
    <t>00021960010050000150</t>
  </si>
  <si>
    <t>00021900000050000150</t>
  </si>
  <si>
    <t>00021900000000000000</t>
  </si>
  <si>
    <t>00020000000000000000</t>
  </si>
  <si>
    <t>000</t>
  </si>
  <si>
    <t>00</t>
  </si>
  <si>
    <t>000.2.19.00.000.05.0000.150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</si>
  <si>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</si>
  <si>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000.2.19.00.000.00.0000.000</t>
  </si>
  <si>
    <t>ВОЗВРАТ ОСТАТКОВ СУБСИДИЙ, СУБВЕНЦИЙ И ИНЫХ МЕЖБЮДЖЕТНЫХ ТРАНСФЕРТОВ, ИМЕЮЩИХ ЦЕЛЕВОЕ НАЗНАЧЕНИЕ, ПРОШЛЫХ ЛЕТ</t>
  </si>
  <si>
    <t>02</t>
  </si>
  <si>
    <t>00020240000000000150</t>
  </si>
  <si>
    <t>00020200000000000000</t>
  </si>
  <si>
    <t>40</t>
  </si>
  <si>
    <t>000.2.02.40.000.00.0000.150</t>
  </si>
  <si>
    <t>Иные межбюджетные трансферты</t>
  </si>
  <si>
    <t>00020230000000000150</t>
  </si>
  <si>
    <t>120</t>
  </si>
  <si>
    <t>30</t>
  </si>
  <si>
    <t>000.2.02.30.000.00.0000.150</t>
  </si>
  <si>
    <t>Субвенции бюджетам бюджетной системы Российской Федерации</t>
  </si>
  <si>
    <t>00020220000000000150</t>
  </si>
  <si>
    <t>20</t>
  </si>
  <si>
    <t>000.2.02.20.000.00.0000.150</t>
  </si>
  <si>
    <t>Субсидии бюджетам бюджетной системы Российской Федерации (межбюджетные субсидии)</t>
  </si>
  <si>
    <t>00020210000000000150</t>
  </si>
  <si>
    <t>10</t>
  </si>
  <si>
    <t>000.2.02.10.000.00.0000.150</t>
  </si>
  <si>
    <t>Дотации бюджетам бюджетной системы Российской Федерации</t>
  </si>
  <si>
    <t>000.2.02.00.000.00.0000.000</t>
  </si>
  <si>
    <t>БЕЗВОЗМЕЗДНЫЕ ПОСТУПЛЕНИЯ ОТ ДРУГИХ БЮДЖЕТОВ БЮДЖЕТНОЙ СИСТЕМЫ РОССИЙСКОЙ ФЕДЕРАЦИИ</t>
  </si>
  <si>
    <t>000.2.00.00.000.00.0000.000</t>
  </si>
  <si>
    <t>БЕЗВОЗМЕЗДНЫЕ ПОСТУПЛЕНИЯ</t>
  </si>
  <si>
    <t>050</t>
  </si>
  <si>
    <t>01</t>
  </si>
  <si>
    <t>17</t>
  </si>
  <si>
    <t>1</t>
  </si>
  <si>
    <t>00011701050050000180</t>
  </si>
  <si>
    <t>00011701050050000000</t>
  </si>
  <si>
    <t>00011700000000000000</t>
  </si>
  <si>
    <t>00010000000000000000</t>
  </si>
  <si>
    <t>000.1.17.01.050.05.0000.000</t>
  </si>
  <si>
    <t>000.1.17.00.000.00.0000.000</t>
  </si>
  <si>
    <t>ПРОЧИЕ НЕНАЛОГОВЫЕ ДОХОДЫ</t>
  </si>
  <si>
    <t>140</t>
  </si>
  <si>
    <t>11</t>
  </si>
  <si>
    <t>16</t>
  </si>
  <si>
    <t>00011611050010000140</t>
  </si>
  <si>
    <t>00011611000010000140</t>
  </si>
  <si>
    <t>00011600000000000000</t>
  </si>
  <si>
    <t>000.1.16.11.000.01.0000.140</t>
  </si>
  <si>
    <t>Платежи, уплачиваемые в целях возмещения вреда</t>
  </si>
  <si>
    <t>00011610000010000140</t>
  </si>
  <si>
    <t>000.1.16.10.000.01.0000.140</t>
  </si>
  <si>
    <t>Денежные взыскания (штрафы) за нарушение законодательства Российской Федерации о государственном оборонном заказе</t>
  </si>
  <si>
    <t>00011610032050000140</t>
  </si>
  <si>
    <t>00011610000000000140</t>
  </si>
  <si>
    <t>000.1.16.10.000.00.0000.140</t>
  </si>
  <si>
    <t>Платежи в целях возмещения причиненного ущерба (убытков)</t>
  </si>
  <si>
    <t>07</t>
  </si>
  <si>
    <t>00011607000000000140</t>
  </si>
  <si>
    <t>000.1.16.07.000.00.0000.140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</si>
  <si>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</si>
  <si>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00011602000020000140</t>
  </si>
  <si>
    <t>000.1.16.02.000.02.0000.140</t>
  </si>
  <si>
    <t>Административные штрафы, установленные законами субъектов Российской Федерации об административных правонарушениях</t>
  </si>
  <si>
    <t>00011601000010000140</t>
  </si>
  <si>
    <t>000.1.16.01.000.01.0000.140</t>
  </si>
  <si>
    <t>Административные штрафы, установленные Кодексом Российской Федерации об административных правонарушениях</t>
  </si>
  <si>
    <t>000.1.16.00.000.00.0000.000</t>
  </si>
  <si>
    <t>ШТРАФЫ, САНКЦИИ, ВОЗМЕЩЕНИЕ УЩЕРБА</t>
  </si>
  <si>
    <t>430</t>
  </si>
  <si>
    <t>06</t>
  </si>
  <si>
    <t>14</t>
  </si>
  <si>
    <t>00011406000000000430</t>
  </si>
  <si>
    <t>00011400000000000000</t>
  </si>
  <si>
    <t>13</t>
  </si>
  <si>
    <t>000.1.14.06.000.00.0000.430</t>
  </si>
  <si>
    <t>Доходы от продажи земельных участков, находящихся в государственной и муниципальной собственности</t>
  </si>
  <si>
    <t>00011402000000000000</t>
  </si>
  <si>
    <t>000.1.14.02.000.00.0000.000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</si>
  <si>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</si>
  <si>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000.1.14.00.000.00.0000.000</t>
  </si>
  <si>
    <t>ДОХОДЫ ОТ ПРОДАЖИ МАТЕРИАЛЬНЫХ И НЕМАТЕРИАЛЬНЫХ АКТИВОВ</t>
  </si>
  <si>
    <t>130</t>
  </si>
  <si>
    <t>00011302000000000130</t>
  </si>
  <si>
    <t>00011300000000000000</t>
  </si>
  <si>
    <t>000.1.13.02.000.00.0000.130</t>
  </si>
  <si>
    <t>Доходы от компенсации затрат государства</t>
  </si>
  <si>
    <t>00011301995050000130</t>
  </si>
  <si>
    <t>00011301000000000130</t>
  </si>
  <si>
    <t>000.1.13.01.000.00.0000.130</t>
  </si>
  <si>
    <t>Доходы от оказания платных услуг (работ)</t>
  </si>
  <si>
    <t>000.1.13.00.000.00.0000.000</t>
  </si>
  <si>
    <t>ДОХОДЫ ОТ ОКАЗАНИЯ ПЛАТНЫХ УСЛУГ И КОМПЕНСАЦИИ ЗАТРАТ ГОСУДАРСТВА</t>
  </si>
  <si>
    <t>12</t>
  </si>
  <si>
    <t>00011201000010000120</t>
  </si>
  <si>
    <t>00011200000000000000</t>
  </si>
  <si>
    <t>000.1.12.01.000.01.0000.120</t>
  </si>
  <si>
    <t>Плата за негативное воздействие на окружающую среду</t>
  </si>
  <si>
    <t>000.1.12.00.000.00.0000.000</t>
  </si>
  <si>
    <t>ПЛАТЕЖИ ПРИ ПОЛЬЗОВАНИИ ПРИРОДНЫМИ РЕСУРСАМИ</t>
  </si>
  <si>
    <t>09</t>
  </si>
  <si>
    <t>00011109045050000120</t>
  </si>
  <si>
    <t>00011109000000000120</t>
  </si>
  <si>
    <t>00011100000000000000</t>
  </si>
  <si>
    <t>000.1.11.09.000.00.0000.120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</si>
  <si>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</si>
  <si>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00011107015050000120</t>
  </si>
  <si>
    <t>00011107000000000120</t>
  </si>
  <si>
    <t>000.1.11.07.000.00.0000.120</t>
  </si>
  <si>
    <t>Платежи от государственных и муниципальных унитарных предприятий</t>
  </si>
  <si>
    <t>00011105000000000120</t>
  </si>
  <si>
    <t>000.1.11.05.000.00.0000.120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</si>
  <si>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</si>
  <si>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000.1.11.00.000.00.0000.000</t>
  </si>
  <si>
    <t>ДОХОДЫ ОТ ИСПОЛЬЗОВАНИЯ ИМУЩЕСТВА, НАХОДЯЩЕГОСЯ В ГОСУДАРСТВЕННОЙ И МУНИЦИПАЛЬНОЙ СОБСТВЕННОСТИ</t>
  </si>
  <si>
    <t>110</t>
  </si>
  <si>
    <t>08</t>
  </si>
  <si>
    <t>00010807150010000110</t>
  </si>
  <si>
    <t>00010807000010000110</t>
  </si>
  <si>
    <t>00010800000000000000</t>
  </si>
  <si>
    <t>000.1.08.07.000.01.0000.110</t>
  </si>
  <si>
    <t>Государственная пошлина за государственную регистрацию, а также за совершение прочих юридически значимых действий</t>
  </si>
  <si>
    <t>03</t>
  </si>
  <si>
    <t>00010803010010000110</t>
  </si>
  <si>
    <t>00010803000010000110</t>
  </si>
  <si>
    <t>000.1.08.03.000.01.0000.110</t>
  </si>
  <si>
    <t>Государственная пошлина по делам, рассматриваемым в судах общей юрисдикции, мировыми судьями</t>
  </si>
  <si>
    <t>000.1.08.00.000.00.0000.000</t>
  </si>
  <si>
    <t>ГОСУДАРСТВЕННАЯ ПОШЛИНА</t>
  </si>
  <si>
    <t>04</t>
  </si>
  <si>
    <t>00010504020020000110</t>
  </si>
  <si>
    <t>00010504000020000110</t>
  </si>
  <si>
    <t>00010500000000000000</t>
  </si>
  <si>
    <t>000.1.05.04.000.02.0000.110</t>
  </si>
  <si>
    <t>Налог, взимаемый в связи с применением патентной системы налогообложения</t>
  </si>
  <si>
    <t>Единый сельскохозяйственный налог</t>
  </si>
  <si>
    <t>00010503010010000110</t>
  </si>
  <si>
    <t>00010503000010000110</t>
  </si>
  <si>
    <t>000.1.05.03.000.01.0000.110</t>
  </si>
  <si>
    <t>00010502000020000110</t>
  </si>
  <si>
    <t>Единый налог на вмененный доход для отдельных видов деятельности</t>
  </si>
  <si>
    <t>000.1.05.02.000.02.0000.110</t>
  </si>
  <si>
    <t>00010501000010000110</t>
  </si>
  <si>
    <t>000.1.05.01.000.01.0000.110</t>
  </si>
  <si>
    <t xml:space="preserve">Единый налог, взимаемый в связи с применением упрощенной системы налогообложения </t>
  </si>
  <si>
    <t>000.1.05.00.000.00.0000.000</t>
  </si>
  <si>
    <t>НАЛОГИ НА СОВОКУПНЫЙ ДОХОД</t>
  </si>
  <si>
    <t>00010102000010000110</t>
  </si>
  <si>
    <t>00010100000000000000</t>
  </si>
  <si>
    <t>000.1.01.02.000.01.0000.110</t>
  </si>
  <si>
    <t>Налог на доходы физических лиц</t>
  </si>
  <si>
    <t>000.1.01.00.000.00.0000.000</t>
  </si>
  <si>
    <t>НАЛОГИ НА ПРИБЫЛЬ, ДОХОДЫ</t>
  </si>
  <si>
    <t>000.1.00.00.000.00.0000.000</t>
  </si>
  <si>
    <t>НАЛОГОВЫЕ И НЕНАЛОГОВЫЕ ДОХОДЫ</t>
  </si>
  <si>
    <t>Код бюджетной классификации Российской Федерации</t>
  </si>
  <si>
    <t xml:space="preserve">на </t>
  </si>
  <si>
    <t xml:space="preserve"> Наименование доходов</t>
  </si>
  <si>
    <t>Код бюджетной классификации</t>
  </si>
  <si>
    <t>Невыясненные поступления</t>
  </si>
  <si>
    <t>Фактическое исполнение, тыс. рублей</t>
  </si>
  <si>
    <t>% исполнения первоначального плана</t>
  </si>
  <si>
    <t>% исполнения уточненного плана</t>
  </si>
  <si>
    <t xml:space="preserve">Сведения о фактических поступлениях доходов в сравнении с первоначально утвержденными решением о бюджете значениями </t>
  </si>
  <si>
    <t xml:space="preserve">Пояснение отклонений от первоначальных плановых значений </t>
  </si>
  <si>
    <t xml:space="preserve">Пояснение отклонений от уточненных плановых значений </t>
  </si>
  <si>
    <t>х</t>
  </si>
  <si>
    <t>ВСЕГО ДОХОДОВ</t>
  </si>
  <si>
    <t>Прогнозные показатели установлены в соответствии с предложениями главного администратора доходов</t>
  </si>
  <si>
    <t>Ввиду отмены этого налогового режима с 2021 года прогнозные показатели утверждаются по фактическому поступлению</t>
  </si>
  <si>
    <t>Первоначальные прогнозные назначения не утверждались ввиду отсутствия проектировок от главного администратора доходов</t>
  </si>
  <si>
    <t xml:space="preserve"> Низкая посещаемости детских учреждений ввиду неблагоприятной эпидемиологической обстановки в конце года </t>
  </si>
  <si>
    <t>Субсидии распределяются в соотвествии с постановлениями Правительства Республики Карелия</t>
  </si>
  <si>
    <t>Иные межбюджетные трансферты распределяются в соотвествии с постановлениями Правительства Республики Карелия</t>
  </si>
  <si>
    <t>Субвенции распределяются в соотвествии с постановлениями Правительства Республики Карелия</t>
  </si>
  <si>
    <t>Зачисление отдельных разовых поступлений</t>
  </si>
  <si>
    <t>Прогнозные показатели установлены в соотвествии с проектом плана приватизации имущества</t>
  </si>
  <si>
    <t>В соотвествии с методикой прогнозирования плановые назначения расчитаны методом экстраполяции исходя из минимальной величины фактического поступления за 3 отчетных года</t>
  </si>
  <si>
    <t>и с уточненными значениями с учетом всех внесенных изменений в 2024 году</t>
  </si>
  <si>
    <t>План по решению о бюджете на 2024 первоначальный, тыс. рублей</t>
  </si>
  <si>
    <t>План по решению о бюджете на 2024 уточненный, тыс. рублей</t>
  </si>
  <si>
    <t>Акцизы по подакцизным товарам (продукции), производимым на территории Российской Федерации</t>
  </si>
  <si>
    <t>НАЛОГИ НА ТОВАРЫ (РАБОТЫ, УСЛУГИ), РЕАЛИЗУЕМЫЕ НА ТЕРРИТОРИИ РОССИЙСКОЙ ФЕДЕРАЦИИ</t>
  </si>
  <si>
    <t>Уточнены невыясненные платежи 2023 года</t>
  </si>
  <si>
    <t>Перерасчет налога по упрощенной системе налогообложения за 2020-2021 гг. в результате выездной налоговой проверки налогоплательщика и зачета в начисленные налоги по общеустановленной системе налогообложения, проведенного в декабре 2024 года.</t>
  </si>
  <si>
    <t>Поступление платежа во второй половине декабря 2024 года</t>
  </si>
  <si>
    <t>Отклонение от первоначальных плановых назначений связано с увеличением оборота розничной торговли (125,1% за январь-декабрь 2024 года к аналогичному периоду прошлого года по данным Карелиястата) и постепенным повышением ставок налогоплательщикам, применявшим в 2020 году систему налогообложения в виде единого налога на вмененный доход.</t>
  </si>
  <si>
    <t>Снижение налогоблагаемой базы для исчиления налога и авансовых платежей по срокам уплаты, приходящимся на 2024 год у основных налогоплательщиков.</t>
  </si>
  <si>
    <t>Прогнозные показатели установлены в соответствии с предложениями главного администратора доходов, отклонение связано с увеличением размеров государственной пошлины (изменения в НК РФ от 08.08.2024 №259-ФЗ)</t>
  </si>
  <si>
    <t>Прогнозные показатели установлены в соответствии с предложениями главного администратора доходов (отделом СиЗО, МКУ "КИО и ЖКХ)</t>
  </si>
  <si>
    <t>Появиление нового доходного источника во второй половине 2024 года - заключены договора за предоставление права на установку и эксплуатацию рекламных конструкций</t>
  </si>
  <si>
    <t>Поступление разовых платежей во второй половине декабря 2024 года на сумму более 3 млн.рублей</t>
  </si>
  <si>
    <t>Невозможность проведения аукциона по причине несвоевременной оценкиа стоимости объектов</t>
  </si>
  <si>
    <t>Увеличение фонда оплаты труда - рост поступлений от крупнейших предприятий (свыше 1 млн.рублей) составил более 38 % или  28,7 млн.рублей), в т.ч. повлияло увеличение численности физических лиц, получивших доходы у налоговых агентов.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</si>
</sst>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#,##0.00;[Red]\-#,##0.00;0.00"/>
    <numFmt numFmtId="165" formatCode="#,##0.0;[Red]\-#,##0.0;0.0"/>
    <numFmt numFmtId="166" formatCode="#,##0.00;[Red]\-#,##0.00"/>
    <numFmt numFmtId="167" formatCode="000"/>
    <numFmt numFmtId="168" formatCode="0000"/>
    <numFmt numFmtId="169" formatCode="00"/>
    <numFmt numFmtId="170" formatCode="000\.0\.00\.00\.000\.00\.0000\.000"/>
    <numFmt numFmtId="171" formatCode="#,##0.0"/>
  </numFmts>
  <fonts count="10" x14ac:knownFonts="1">
    <font>
      <sz val="10"/>
      <name val="Arial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8"/>
      <name val="Times New Roman"/>
      <family val="1"/>
      <charset val="204"/>
    </font>
    <font>
      <u/>
      <sz val="8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09">
    <xf numFmtId="0" fontId="0" fillId="0" borderId="0" xfId="0"/>
    <xf numFmtId="0" fontId="1" fillId="0" borderId="0" xfId="0" applyNumberFormat="1" applyFont="1" applyFill="1" applyAlignment="1" applyProtection="1">
      <protection hidden="1"/>
    </xf>
    <xf numFmtId="0" fontId="2" fillId="0" borderId="0" xfId="0" applyFont="1" applyProtection="1">
      <protection hidden="1"/>
    </xf>
    <xf numFmtId="0" fontId="2" fillId="0" borderId="0" xfId="0" applyFont="1"/>
    <xf numFmtId="0" fontId="1" fillId="0" borderId="0" xfId="0" applyNumberFormat="1" applyFont="1" applyFill="1" applyAlignment="1" applyProtection="1">
      <alignment wrapText="1"/>
      <protection hidden="1"/>
    </xf>
    <xf numFmtId="0" fontId="4" fillId="0" borderId="0" xfId="0" applyNumberFormat="1" applyFont="1" applyFill="1" applyAlignment="1" applyProtection="1">
      <alignment horizontal="center" wrapText="1"/>
      <protection hidden="1"/>
    </xf>
    <xf numFmtId="0" fontId="1" fillId="0" borderId="5" xfId="0" applyNumberFormat="1" applyFont="1" applyFill="1" applyBorder="1" applyAlignment="1" applyProtection="1">
      <alignment horizontal="center" vertical="center" wrapText="1"/>
      <protection hidden="1"/>
    </xf>
    <xf numFmtId="0" fontId="6" fillId="0" borderId="0" xfId="0" applyNumberFormat="1" applyFont="1" applyFill="1" applyBorder="1" applyAlignment="1" applyProtection="1">
      <alignment horizontal="center"/>
      <protection hidden="1"/>
    </xf>
    <xf numFmtId="0" fontId="2" fillId="0" borderId="0" xfId="0" applyFont="1" applyBorder="1" applyProtection="1">
      <protection hidden="1"/>
    </xf>
    <xf numFmtId="0" fontId="2" fillId="0" borderId="0" xfId="0" applyNumberFormat="1" applyFont="1" applyFill="1" applyBorder="1" applyAlignment="1" applyProtection="1">
      <protection hidden="1"/>
    </xf>
    <xf numFmtId="0" fontId="2" fillId="0" borderId="0" xfId="0" applyFont="1" applyAlignment="1" applyProtection="1">
      <alignment horizontal="right"/>
      <protection hidden="1"/>
    </xf>
    <xf numFmtId="0" fontId="8" fillId="0" borderId="21" xfId="0" applyNumberFormat="1" applyFont="1" applyFill="1" applyBorder="1" applyAlignment="1" applyProtection="1">
      <alignment horizontal="left" vertical="top" wrapText="1"/>
      <protection hidden="1"/>
    </xf>
    <xf numFmtId="0" fontId="7" fillId="0" borderId="19" xfId="0" applyNumberFormat="1" applyFont="1" applyFill="1" applyBorder="1" applyAlignment="1" applyProtection="1">
      <alignment horizontal="left" vertical="top" wrapText="1"/>
      <protection hidden="1"/>
    </xf>
    <xf numFmtId="0" fontId="8" fillId="0" borderId="13" xfId="0" applyNumberFormat="1" applyFont="1" applyFill="1" applyBorder="1" applyAlignment="1" applyProtection="1">
      <alignment horizontal="left" vertical="top" wrapText="1"/>
      <protection hidden="1"/>
    </xf>
    <xf numFmtId="0" fontId="8" fillId="0" borderId="14" xfId="0" applyNumberFormat="1" applyFont="1" applyFill="1" applyBorder="1" applyAlignment="1" applyProtection="1">
      <alignment horizontal="left" vertical="top" wrapText="1"/>
      <protection hidden="1"/>
    </xf>
    <xf numFmtId="0" fontId="7" fillId="0" borderId="9" xfId="0" applyNumberFormat="1" applyFont="1" applyFill="1" applyBorder="1" applyAlignment="1" applyProtection="1">
      <alignment horizontal="left" vertical="top" wrapText="1"/>
      <protection hidden="1"/>
    </xf>
    <xf numFmtId="0" fontId="8" fillId="0" borderId="7" xfId="0" applyNumberFormat="1" applyFont="1" applyFill="1" applyBorder="1" applyAlignment="1" applyProtection="1">
      <alignment horizontal="left" vertical="top" wrapText="1"/>
      <protection hidden="1"/>
    </xf>
    <xf numFmtId="0" fontId="8" fillId="0" borderId="9" xfId="0" applyNumberFormat="1" applyFont="1" applyFill="1" applyBorder="1" applyAlignment="1" applyProtection="1">
      <alignment horizontal="left" vertical="top" wrapText="1"/>
      <protection hidden="1"/>
    </xf>
    <xf numFmtId="0" fontId="1" fillId="0" borderId="25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26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22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0" applyNumberFormat="1" applyFont="1" applyFill="1" applyBorder="1" applyAlignment="1" applyProtection="1">
      <alignment horizontal="center" vertical="center"/>
      <protection hidden="1"/>
    </xf>
    <xf numFmtId="0" fontId="1" fillId="0" borderId="24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8" xfId="0" applyFont="1" applyBorder="1" applyProtection="1">
      <protection hidden="1"/>
    </xf>
    <xf numFmtId="0" fontId="1" fillId="0" borderId="8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8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8" xfId="0" applyNumberFormat="1" applyFont="1" applyFill="1" applyBorder="1" applyAlignment="1" applyProtection="1">
      <alignment horizontal="center" vertical="center"/>
      <protection hidden="1"/>
    </xf>
    <xf numFmtId="0" fontId="2" fillId="0" borderId="8" xfId="0" applyNumberFormat="1" applyFont="1" applyFill="1" applyBorder="1" applyAlignment="1" applyProtection="1">
      <protection hidden="1"/>
    </xf>
    <xf numFmtId="1" fontId="7" fillId="0" borderId="16" xfId="0" applyNumberFormat="1" applyFont="1" applyFill="1" applyBorder="1" applyAlignment="1" applyProtection="1">
      <alignment horizontal="center" vertical="top" wrapText="1"/>
      <protection hidden="1"/>
    </xf>
    <xf numFmtId="169" fontId="7" fillId="0" borderId="4" xfId="0" applyNumberFormat="1" applyFont="1" applyFill="1" applyBorder="1" applyAlignment="1" applyProtection="1">
      <alignment horizontal="center" vertical="top" wrapText="1"/>
      <protection hidden="1"/>
    </xf>
    <xf numFmtId="167" fontId="7" fillId="0" borderId="4" xfId="0" applyNumberFormat="1" applyFont="1" applyFill="1" applyBorder="1" applyAlignment="1" applyProtection="1">
      <alignment horizontal="center" vertical="top" wrapText="1"/>
      <protection hidden="1"/>
    </xf>
    <xf numFmtId="168" fontId="7" fillId="0" borderId="4" xfId="0" applyNumberFormat="1" applyFont="1" applyFill="1" applyBorder="1" applyAlignment="1" applyProtection="1">
      <alignment horizontal="center" vertical="top" wrapText="1"/>
      <protection hidden="1"/>
    </xf>
    <xf numFmtId="167" fontId="7" fillId="0" borderId="21" xfId="0" applyNumberFormat="1" applyFont="1" applyFill="1" applyBorder="1" applyAlignment="1" applyProtection="1">
      <alignment horizontal="center" vertical="top" wrapText="1"/>
      <protection hidden="1"/>
    </xf>
    <xf numFmtId="0" fontId="8" fillId="0" borderId="20" xfId="0" applyNumberFormat="1" applyFont="1" applyFill="1" applyBorder="1" applyAlignment="1" applyProtection="1">
      <alignment horizontal="left" vertical="top"/>
      <protection hidden="1"/>
    </xf>
    <xf numFmtId="170" fontId="8" fillId="0" borderId="4" xfId="0" applyNumberFormat="1" applyFont="1" applyFill="1" applyBorder="1" applyAlignment="1" applyProtection="1">
      <alignment horizontal="left" vertical="top" wrapText="1"/>
      <protection hidden="1"/>
    </xf>
    <xf numFmtId="0" fontId="8" fillId="0" borderId="18" xfId="0" applyNumberFormat="1" applyFont="1" applyFill="1" applyBorder="1" applyAlignment="1" applyProtection="1">
      <alignment horizontal="left" vertical="top" wrapText="1"/>
      <protection hidden="1"/>
    </xf>
    <xf numFmtId="164" fontId="8" fillId="0" borderId="16" xfId="0" applyNumberFormat="1" applyFont="1" applyFill="1" applyBorder="1" applyAlignment="1" applyProtection="1">
      <alignment horizontal="right" vertical="top"/>
      <protection hidden="1"/>
    </xf>
    <xf numFmtId="164" fontId="7" fillId="0" borderId="16" xfId="0" applyNumberFormat="1" applyFont="1" applyFill="1" applyBorder="1" applyAlignment="1" applyProtection="1">
      <alignment vertical="top" wrapText="1"/>
      <protection hidden="1"/>
    </xf>
    <xf numFmtId="171" fontId="7" fillId="0" borderId="16" xfId="0" applyNumberFormat="1" applyFont="1" applyFill="1" applyBorder="1" applyAlignment="1" applyProtection="1">
      <alignment vertical="top" wrapText="1"/>
      <protection hidden="1"/>
    </xf>
    <xf numFmtId="49" fontId="7" fillId="0" borderId="16" xfId="0" applyNumberFormat="1" applyFont="1" applyFill="1" applyBorder="1" applyAlignment="1" applyProtection="1">
      <alignment horizontal="center" vertical="top" wrapText="1"/>
      <protection hidden="1"/>
    </xf>
    <xf numFmtId="49" fontId="7" fillId="0" borderId="17" xfId="0" applyNumberFormat="1" applyFont="1" applyFill="1" applyBorder="1" applyAlignment="1" applyProtection="1">
      <alignment horizontal="center" vertical="top" wrapText="1"/>
      <protection hidden="1"/>
    </xf>
    <xf numFmtId="1" fontId="7" fillId="0" borderId="10" xfId="0" applyNumberFormat="1" applyFont="1" applyFill="1" applyBorder="1" applyAlignment="1" applyProtection="1">
      <alignment horizontal="center" vertical="top" wrapText="1"/>
      <protection hidden="1"/>
    </xf>
    <xf numFmtId="169" fontId="7" fillId="0" borderId="12" xfId="0" applyNumberFormat="1" applyFont="1" applyFill="1" applyBorder="1" applyAlignment="1" applyProtection="1">
      <alignment horizontal="center" vertical="top" wrapText="1"/>
      <protection hidden="1"/>
    </xf>
    <xf numFmtId="167" fontId="7" fillId="0" borderId="12" xfId="0" applyNumberFormat="1" applyFont="1" applyFill="1" applyBorder="1" applyAlignment="1" applyProtection="1">
      <alignment horizontal="center" vertical="top" wrapText="1"/>
      <protection hidden="1"/>
    </xf>
    <xf numFmtId="168" fontId="7" fillId="0" borderId="12" xfId="0" applyNumberFormat="1" applyFont="1" applyFill="1" applyBorder="1" applyAlignment="1" applyProtection="1">
      <alignment horizontal="center" vertical="top" wrapText="1"/>
      <protection hidden="1"/>
    </xf>
    <xf numFmtId="167" fontId="7" fillId="0" borderId="14" xfId="0" applyNumberFormat="1" applyFont="1" applyFill="1" applyBorder="1" applyAlignment="1" applyProtection="1">
      <alignment horizontal="center" vertical="top" wrapText="1"/>
      <protection hidden="1"/>
    </xf>
    <xf numFmtId="0" fontId="8" fillId="0" borderId="13" xfId="0" applyNumberFormat="1" applyFont="1" applyFill="1" applyBorder="1" applyAlignment="1" applyProtection="1">
      <alignment horizontal="left" vertical="top"/>
      <protection hidden="1"/>
    </xf>
    <xf numFmtId="170" fontId="8" fillId="0" borderId="12" xfId="0" applyNumberFormat="1" applyFont="1" applyFill="1" applyBorder="1" applyAlignment="1" applyProtection="1">
      <alignment horizontal="left" vertical="top" wrapText="1"/>
      <protection hidden="1"/>
    </xf>
    <xf numFmtId="0" fontId="8" fillId="0" borderId="11" xfId="0" applyNumberFormat="1" applyFont="1" applyFill="1" applyBorder="1" applyAlignment="1" applyProtection="1">
      <alignment horizontal="left" vertical="top" wrapText="1"/>
      <protection hidden="1"/>
    </xf>
    <xf numFmtId="164" fontId="8" fillId="0" borderId="10" xfId="0" applyNumberFormat="1" applyFont="1" applyFill="1" applyBorder="1" applyAlignment="1" applyProtection="1">
      <alignment horizontal="right" vertical="top"/>
      <protection hidden="1"/>
    </xf>
    <xf numFmtId="164" fontId="7" fillId="0" borderId="10" xfId="0" applyNumberFormat="1" applyFont="1" applyFill="1" applyBorder="1" applyAlignment="1" applyProtection="1">
      <alignment vertical="top" wrapText="1"/>
      <protection hidden="1"/>
    </xf>
    <xf numFmtId="171" fontId="7" fillId="0" borderId="10" xfId="0" applyNumberFormat="1" applyFont="1" applyFill="1" applyBorder="1" applyAlignment="1" applyProtection="1">
      <alignment vertical="top" wrapText="1"/>
      <protection hidden="1"/>
    </xf>
    <xf numFmtId="49" fontId="7" fillId="0" borderId="10" xfId="0" applyNumberFormat="1" applyFont="1" applyFill="1" applyBorder="1" applyAlignment="1" applyProtection="1">
      <alignment horizontal="center" vertical="top" wrapText="1"/>
      <protection hidden="1"/>
    </xf>
    <xf numFmtId="49" fontId="7" fillId="0" borderId="8" xfId="0" applyNumberFormat="1" applyFont="1" applyFill="1" applyBorder="1" applyAlignment="1" applyProtection="1">
      <alignment horizontal="center" vertical="top" wrapText="1"/>
      <protection hidden="1"/>
    </xf>
    <xf numFmtId="1" fontId="8" fillId="0" borderId="10" xfId="0" applyNumberFormat="1" applyFont="1" applyFill="1" applyBorder="1" applyAlignment="1" applyProtection="1">
      <alignment horizontal="center" vertical="top" wrapText="1"/>
      <protection hidden="1"/>
    </xf>
    <xf numFmtId="169" fontId="8" fillId="0" borderId="12" xfId="0" applyNumberFormat="1" applyFont="1" applyFill="1" applyBorder="1" applyAlignment="1" applyProtection="1">
      <alignment horizontal="center" vertical="top" wrapText="1"/>
      <protection hidden="1"/>
    </xf>
    <xf numFmtId="167" fontId="8" fillId="0" borderId="12" xfId="0" applyNumberFormat="1" applyFont="1" applyFill="1" applyBorder="1" applyAlignment="1" applyProtection="1">
      <alignment horizontal="center" vertical="top" wrapText="1"/>
      <protection hidden="1"/>
    </xf>
    <xf numFmtId="168" fontId="8" fillId="0" borderId="12" xfId="0" applyNumberFormat="1" applyFont="1" applyFill="1" applyBorder="1" applyAlignment="1" applyProtection="1">
      <alignment horizontal="center" vertical="top" wrapText="1"/>
      <protection hidden="1"/>
    </xf>
    <xf numFmtId="167" fontId="8" fillId="0" borderId="14" xfId="0" applyNumberFormat="1" applyFont="1" applyFill="1" applyBorder="1" applyAlignment="1" applyProtection="1">
      <alignment horizontal="center" vertical="top" wrapText="1"/>
      <protection hidden="1"/>
    </xf>
    <xf numFmtId="164" fontId="8" fillId="0" borderId="10" xfId="0" applyNumberFormat="1" applyFont="1" applyFill="1" applyBorder="1" applyAlignment="1" applyProtection="1">
      <alignment vertical="top" wrapText="1"/>
      <protection hidden="1"/>
    </xf>
    <xf numFmtId="171" fontId="8" fillId="0" borderId="10" xfId="0" applyNumberFormat="1" applyFont="1" applyFill="1" applyBorder="1" applyAlignment="1" applyProtection="1">
      <alignment vertical="top" wrapText="1"/>
      <protection hidden="1"/>
    </xf>
    <xf numFmtId="49" fontId="8" fillId="0" borderId="10" xfId="0" applyNumberFormat="1" applyFont="1" applyFill="1" applyBorder="1" applyAlignment="1" applyProtection="1">
      <alignment horizontal="center" vertical="top" wrapText="1"/>
      <protection hidden="1"/>
    </xf>
    <xf numFmtId="49" fontId="8" fillId="0" borderId="8" xfId="0" applyNumberFormat="1" applyFont="1" applyFill="1" applyBorder="1" applyAlignment="1" applyProtection="1">
      <alignment horizontal="center" vertical="top" wrapText="1"/>
      <protection hidden="1"/>
    </xf>
    <xf numFmtId="0" fontId="7" fillId="0" borderId="5" xfId="0" applyNumberFormat="1" applyFont="1" applyFill="1" applyBorder="1" applyAlignment="1" applyProtection="1">
      <alignment vertical="top"/>
      <protection hidden="1"/>
    </xf>
    <xf numFmtId="0" fontId="7" fillId="0" borderId="0" xfId="0" applyNumberFormat="1" applyFont="1" applyFill="1" applyBorder="1" applyAlignment="1" applyProtection="1">
      <alignment vertical="top"/>
      <protection hidden="1"/>
    </xf>
    <xf numFmtId="0" fontId="7" fillId="0" borderId="6" xfId="0" applyNumberFormat="1" applyFont="1" applyFill="1" applyBorder="1" applyAlignment="1" applyProtection="1">
      <alignment vertical="top"/>
      <protection hidden="1"/>
    </xf>
    <xf numFmtId="0" fontId="7" fillId="0" borderId="2" xfId="0" applyNumberFormat="1" applyFont="1" applyFill="1" applyBorder="1" applyAlignment="1" applyProtection="1">
      <alignment vertical="top"/>
      <protection hidden="1"/>
    </xf>
    <xf numFmtId="166" fontId="7" fillId="0" borderId="5" xfId="0" applyNumberFormat="1" applyFont="1" applyFill="1" applyBorder="1" applyAlignment="1" applyProtection="1">
      <alignment vertical="top"/>
      <protection hidden="1"/>
    </xf>
    <xf numFmtId="166" fontId="7" fillId="0" borderId="4" xfId="0" applyNumberFormat="1" applyFont="1" applyFill="1" applyBorder="1" applyAlignment="1" applyProtection="1">
      <alignment horizontal="right" vertical="top"/>
      <protection hidden="1"/>
    </xf>
    <xf numFmtId="0" fontId="8" fillId="0" borderId="4" xfId="0" applyNumberFormat="1" applyFont="1" applyFill="1" applyBorder="1" applyAlignment="1" applyProtection="1">
      <alignment horizontal="right" vertical="top"/>
      <protection hidden="1"/>
    </xf>
    <xf numFmtId="0" fontId="8" fillId="0" borderId="3" xfId="0" applyNumberFormat="1" applyFont="1" applyFill="1" applyBorder="1" applyAlignment="1" applyProtection="1">
      <alignment vertical="top"/>
      <protection hidden="1"/>
    </xf>
    <xf numFmtId="171" fontId="8" fillId="0" borderId="3" xfId="0" applyNumberFormat="1" applyFont="1" applyFill="1" applyBorder="1" applyAlignment="1" applyProtection="1">
      <alignment vertical="top"/>
      <protection hidden="1"/>
    </xf>
    <xf numFmtId="49" fontId="8" fillId="0" borderId="3" xfId="0" applyNumberFormat="1" applyFont="1" applyFill="1" applyBorder="1" applyAlignment="1" applyProtection="1">
      <alignment horizontal="center" vertical="top"/>
      <protection hidden="1"/>
    </xf>
    <xf numFmtId="0" fontId="3" fillId="0" borderId="12" xfId="0" applyNumberFormat="1" applyFont="1" applyFill="1" applyBorder="1" applyAlignment="1" applyProtection="1">
      <alignment vertical="top"/>
      <protection hidden="1"/>
    </xf>
    <xf numFmtId="0" fontId="2" fillId="0" borderId="12" xfId="0" applyFont="1" applyFill="1" applyBorder="1" applyAlignment="1" applyProtection="1">
      <alignment vertical="top"/>
      <protection hidden="1"/>
    </xf>
    <xf numFmtId="164" fontId="3" fillId="0" borderId="10" xfId="0" applyNumberFormat="1" applyFont="1" applyFill="1" applyBorder="1" applyAlignment="1" applyProtection="1">
      <alignment vertical="top"/>
      <protection hidden="1"/>
    </xf>
    <xf numFmtId="165" fontId="3" fillId="0" borderId="23" xfId="0" applyNumberFormat="1" applyFont="1" applyFill="1" applyBorder="1" applyAlignment="1" applyProtection="1">
      <alignment horizontal="right" vertical="top"/>
      <protection hidden="1"/>
    </xf>
    <xf numFmtId="165" fontId="3" fillId="0" borderId="24" xfId="0" applyNumberFormat="1" applyFont="1" applyFill="1" applyBorder="1" applyAlignment="1" applyProtection="1">
      <alignment horizontal="right" vertical="top"/>
      <protection hidden="1"/>
    </xf>
    <xf numFmtId="164" fontId="3" fillId="0" borderId="8" xfId="0" applyNumberFormat="1" applyFont="1" applyFill="1" applyBorder="1" applyAlignment="1" applyProtection="1">
      <alignment vertical="top"/>
      <protection hidden="1"/>
    </xf>
    <xf numFmtId="171" fontId="3" fillId="0" borderId="8" xfId="0" applyNumberFormat="1" applyFont="1" applyFill="1" applyBorder="1" applyAlignment="1" applyProtection="1">
      <alignment vertical="top"/>
      <protection hidden="1"/>
    </xf>
    <xf numFmtId="49" fontId="3" fillId="0" borderId="8" xfId="0" applyNumberFormat="1" applyFont="1" applyFill="1" applyBorder="1" applyAlignment="1" applyProtection="1">
      <alignment horizontal="center" vertical="top"/>
      <protection hidden="1"/>
    </xf>
    <xf numFmtId="164" fontId="8" fillId="0" borderId="8" xfId="0" applyNumberFormat="1" applyFont="1" applyFill="1" applyBorder="1" applyAlignment="1" applyProtection="1">
      <alignment horizontal="right" vertical="top"/>
      <protection hidden="1"/>
    </xf>
    <xf numFmtId="164" fontId="8" fillId="0" borderId="10" xfId="0" applyNumberFormat="1" applyFont="1" applyFill="1" applyBorder="1" applyAlignment="1" applyProtection="1">
      <alignment horizontal="right" vertical="top"/>
      <protection hidden="1"/>
    </xf>
    <xf numFmtId="0" fontId="8" fillId="0" borderId="7" xfId="0" applyNumberFormat="1" applyFont="1" applyFill="1" applyBorder="1" applyAlignment="1" applyProtection="1">
      <alignment horizontal="left" vertical="top" wrapText="1"/>
      <protection hidden="1"/>
    </xf>
    <xf numFmtId="0" fontId="7" fillId="0" borderId="7" xfId="0" applyNumberFormat="1" applyFont="1" applyFill="1" applyBorder="1" applyAlignment="1" applyProtection="1">
      <alignment horizontal="left" vertical="top" wrapText="1"/>
      <protection hidden="1"/>
    </xf>
    <xf numFmtId="164" fontId="7" fillId="0" borderId="8" xfId="0" applyNumberFormat="1" applyFont="1" applyFill="1" applyBorder="1" applyAlignment="1" applyProtection="1">
      <alignment horizontal="right" vertical="top"/>
      <protection hidden="1"/>
    </xf>
    <xf numFmtId="164" fontId="7" fillId="0" borderId="10" xfId="0" applyNumberFormat="1" applyFont="1" applyFill="1" applyBorder="1" applyAlignment="1" applyProtection="1">
      <alignment horizontal="right" vertical="top"/>
      <protection hidden="1"/>
    </xf>
    <xf numFmtId="0" fontId="7" fillId="0" borderId="13" xfId="0" applyNumberFormat="1" applyFont="1" applyFill="1" applyBorder="1" applyAlignment="1" applyProtection="1">
      <alignment horizontal="left" vertical="top" wrapText="1"/>
      <protection hidden="1"/>
    </xf>
    <xf numFmtId="0" fontId="7" fillId="0" borderId="14" xfId="0" applyNumberFormat="1" applyFont="1" applyFill="1" applyBorder="1" applyAlignment="1" applyProtection="1">
      <alignment horizontal="left" vertical="top" wrapText="1"/>
      <protection hidden="1"/>
    </xf>
    <xf numFmtId="0" fontId="7" fillId="0" borderId="13" xfId="0" applyNumberFormat="1" applyFont="1" applyFill="1" applyBorder="1" applyAlignment="1" applyProtection="1">
      <alignment horizontal="left" vertical="top"/>
      <protection hidden="1"/>
    </xf>
    <xf numFmtId="170" fontId="7" fillId="0" borderId="12" xfId="0" applyNumberFormat="1" applyFont="1" applyFill="1" applyBorder="1" applyAlignment="1" applyProtection="1">
      <alignment horizontal="left" vertical="top" wrapText="1"/>
      <protection hidden="1"/>
    </xf>
    <xf numFmtId="0" fontId="7" fillId="0" borderId="11" xfId="0" applyNumberFormat="1" applyFont="1" applyFill="1" applyBorder="1" applyAlignment="1" applyProtection="1">
      <alignment horizontal="left" vertical="top" wrapText="1"/>
      <protection hidden="1"/>
    </xf>
    <xf numFmtId="0" fontId="7" fillId="0" borderId="7" xfId="0" applyNumberFormat="1" applyFont="1" applyFill="1" applyBorder="1" applyAlignment="1" applyProtection="1">
      <alignment horizontal="left" vertical="top" wrapText="1"/>
      <protection hidden="1"/>
    </xf>
    <xf numFmtId="164" fontId="8" fillId="0" borderId="8" xfId="0" applyNumberFormat="1" applyFont="1" applyFill="1" applyBorder="1" applyAlignment="1" applyProtection="1">
      <alignment horizontal="right" vertical="top"/>
      <protection hidden="1"/>
    </xf>
    <xf numFmtId="164" fontId="8" fillId="0" borderId="10" xfId="0" applyNumberFormat="1" applyFont="1" applyFill="1" applyBorder="1" applyAlignment="1" applyProtection="1">
      <alignment horizontal="right" vertical="top"/>
      <protection hidden="1"/>
    </xf>
    <xf numFmtId="164" fontId="7" fillId="0" borderId="8" xfId="0" applyNumberFormat="1" applyFont="1" applyFill="1" applyBorder="1" applyAlignment="1" applyProtection="1">
      <alignment horizontal="right" vertical="top"/>
      <protection hidden="1"/>
    </xf>
    <xf numFmtId="164" fontId="7" fillId="0" borderId="10" xfId="0" applyNumberFormat="1" applyFont="1" applyFill="1" applyBorder="1" applyAlignment="1" applyProtection="1">
      <alignment horizontal="right" vertical="top"/>
      <protection hidden="1"/>
    </xf>
    <xf numFmtId="0" fontId="1" fillId="0" borderId="8" xfId="0" applyNumberFormat="1" applyFont="1" applyFill="1" applyBorder="1" applyAlignment="1" applyProtection="1">
      <alignment horizontal="center" vertical="center" wrapText="1"/>
      <protection hidden="1"/>
    </xf>
    <xf numFmtId="0" fontId="8" fillId="0" borderId="7" xfId="0" applyNumberFormat="1" applyFont="1" applyFill="1" applyBorder="1" applyAlignment="1" applyProtection="1">
      <alignment horizontal="left" vertical="top" wrapText="1"/>
      <protection hidden="1"/>
    </xf>
    <xf numFmtId="0" fontId="3" fillId="0" borderId="24" xfId="0" applyNumberFormat="1" applyFont="1" applyFill="1" applyBorder="1" applyAlignment="1" applyProtection="1">
      <alignment horizontal="left" vertical="top"/>
      <protection hidden="1"/>
    </xf>
    <xf numFmtId="0" fontId="3" fillId="0" borderId="22" xfId="0" applyNumberFormat="1" applyFont="1" applyFill="1" applyBorder="1" applyAlignment="1" applyProtection="1">
      <alignment horizontal="left" vertical="top"/>
      <protection hidden="1"/>
    </xf>
    <xf numFmtId="0" fontId="4" fillId="0" borderId="0" xfId="0" applyNumberFormat="1" applyFont="1" applyFill="1" applyAlignment="1" applyProtection="1">
      <alignment horizontal="center" wrapText="1"/>
      <protection hidden="1"/>
    </xf>
    <xf numFmtId="0" fontId="4" fillId="0" borderId="0" xfId="0" applyNumberFormat="1" applyFont="1" applyFill="1" applyAlignment="1" applyProtection="1">
      <alignment horizontal="center"/>
      <protection hidden="1"/>
    </xf>
    <xf numFmtId="0" fontId="9" fillId="0" borderId="0" xfId="0" applyNumberFormat="1" applyFont="1" applyFill="1" applyAlignment="1" applyProtection="1">
      <alignment horizontal="center"/>
      <protection hidden="1"/>
    </xf>
    <xf numFmtId="0" fontId="1" fillId="0" borderId="1" xfId="0" applyNumberFormat="1" applyFont="1" applyFill="1" applyBorder="1" applyAlignment="1" applyProtection="1">
      <alignment horizontal="center" vertical="center"/>
      <protection hidden="1"/>
    </xf>
    <xf numFmtId="0" fontId="1" fillId="0" borderId="6" xfId="0" applyNumberFormat="1" applyFont="1" applyFill="1" applyBorder="1" applyAlignment="1" applyProtection="1">
      <alignment horizontal="center" vertical="center"/>
      <protection hidden="1"/>
    </xf>
    <xf numFmtId="0" fontId="7" fillId="0" borderId="15" xfId="0" applyNumberFormat="1" applyFont="1" applyFill="1" applyBorder="1" applyAlignment="1" applyProtection="1">
      <alignment horizontal="left" vertical="top" wrapText="1"/>
      <protection hidden="1"/>
    </xf>
    <xf numFmtId="164" fontId="7" fillId="0" borderId="17" xfId="0" applyNumberFormat="1" applyFont="1" applyFill="1" applyBorder="1" applyAlignment="1" applyProtection="1">
      <alignment horizontal="right" vertical="top"/>
      <protection hidden="1"/>
    </xf>
    <xf numFmtId="164" fontId="7" fillId="0" borderId="16" xfId="0" applyNumberFormat="1" applyFont="1" applyFill="1" applyBorder="1" applyAlignment="1" applyProtection="1">
      <alignment horizontal="right" vertical="top"/>
      <protection hidden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56"/>
  <sheetViews>
    <sheetView showGridLines="0" tabSelected="1" topLeftCell="A42" workbookViewId="0">
      <selection activeCell="Z58" sqref="Z58"/>
    </sheetView>
  </sheetViews>
  <sheetFormatPr defaultColWidth="9.140625" defaultRowHeight="12.75" x14ac:dyDescent="0.2"/>
  <cols>
    <col min="1" max="1" width="1.85546875" style="3" customWidth="1"/>
    <col min="2" max="3" width="2.7109375" style="3" bestFit="1" customWidth="1"/>
    <col min="4" max="4" width="3.5703125" style="3" bestFit="1" customWidth="1"/>
    <col min="5" max="5" width="2.5703125" style="3" customWidth="1"/>
    <col min="6" max="6" width="4.140625" style="3" customWidth="1"/>
    <col min="7" max="7" width="3.5703125" style="3" customWidth="1"/>
    <col min="8" max="13" width="0" style="3" hidden="1" customWidth="1"/>
    <col min="14" max="14" width="48.5703125" style="3" customWidth="1"/>
    <col min="15" max="19" width="0" style="3" hidden="1" customWidth="1"/>
    <col min="20" max="20" width="13.7109375" style="3" customWidth="1"/>
    <col min="21" max="21" width="14" style="3" customWidth="1"/>
    <col min="22" max="22" width="14.140625" style="3" customWidth="1"/>
    <col min="23" max="23" width="12.85546875" style="3" customWidth="1"/>
    <col min="24" max="24" width="11.85546875" style="3" customWidth="1"/>
    <col min="25" max="25" width="39.5703125" style="3" customWidth="1"/>
    <col min="26" max="26" width="46.85546875" style="3" customWidth="1"/>
    <col min="27" max="243" width="9.140625" style="3" customWidth="1"/>
    <col min="244" max="16384" width="9.140625" style="3"/>
  </cols>
  <sheetData>
    <row r="1" spans="1:26" ht="12.75" customHeight="1" x14ac:dyDescent="0.2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2"/>
      <c r="T1" s="2"/>
      <c r="U1" s="2"/>
      <c r="V1" s="2"/>
      <c r="W1" s="2"/>
      <c r="X1" s="2"/>
      <c r="Y1" s="2"/>
      <c r="Z1" s="2"/>
    </row>
    <row r="2" spans="1:26" ht="12.75" customHeight="1" x14ac:dyDescent="0.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2"/>
      <c r="T2" s="2"/>
      <c r="U2" s="2"/>
      <c r="V2" s="2"/>
      <c r="W2" s="2"/>
      <c r="X2" s="2"/>
      <c r="Y2" s="2"/>
      <c r="Z2" s="2"/>
    </row>
    <row r="3" spans="1:26" ht="12.75" customHeight="1" x14ac:dyDescent="0.2">
      <c r="A3" s="1"/>
      <c r="B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2"/>
      <c r="T3" s="2"/>
      <c r="U3" s="2"/>
      <c r="V3" s="2"/>
      <c r="W3" s="2"/>
      <c r="X3" s="2"/>
      <c r="Y3" s="2"/>
      <c r="Z3" s="2"/>
    </row>
    <row r="4" spans="1:26" ht="12.75" customHeight="1" x14ac:dyDescent="0.25">
      <c r="A4" s="102" t="s">
        <v>176</v>
      </c>
      <c r="B4" s="102"/>
      <c r="C4" s="102"/>
      <c r="D4" s="102"/>
      <c r="E4" s="102"/>
      <c r="F4" s="102"/>
      <c r="G4" s="102"/>
      <c r="H4" s="102"/>
      <c r="I4" s="102"/>
      <c r="J4" s="102"/>
      <c r="K4" s="102"/>
      <c r="L4" s="102"/>
      <c r="M4" s="102"/>
      <c r="N4" s="102"/>
      <c r="O4" s="102"/>
      <c r="P4" s="102"/>
      <c r="Q4" s="102"/>
      <c r="R4" s="102"/>
      <c r="S4" s="102"/>
      <c r="T4" s="102"/>
      <c r="U4" s="102"/>
      <c r="V4" s="102"/>
      <c r="W4" s="102"/>
      <c r="X4" s="102"/>
      <c r="Y4" s="102"/>
      <c r="Z4" s="102"/>
    </row>
    <row r="5" spans="1:26" ht="17.25" customHeight="1" x14ac:dyDescent="0.25">
      <c r="A5" s="101" t="s">
        <v>191</v>
      </c>
      <c r="B5" s="101"/>
      <c r="C5" s="101"/>
      <c r="D5" s="101"/>
      <c r="E5" s="101"/>
      <c r="F5" s="101"/>
      <c r="G5" s="101"/>
      <c r="H5" s="101"/>
      <c r="I5" s="101"/>
      <c r="J5" s="101"/>
      <c r="K5" s="101"/>
      <c r="L5" s="101"/>
      <c r="M5" s="101"/>
      <c r="N5" s="101"/>
      <c r="O5" s="101"/>
      <c r="P5" s="101"/>
      <c r="Q5" s="101"/>
      <c r="R5" s="101"/>
      <c r="S5" s="101"/>
      <c r="T5" s="101"/>
      <c r="U5" s="101"/>
      <c r="V5" s="101"/>
      <c r="W5" s="101"/>
      <c r="X5" s="101"/>
      <c r="Y5" s="101"/>
      <c r="Z5" s="101"/>
    </row>
    <row r="6" spans="1:26" ht="12.75" customHeight="1" x14ac:dyDescent="0.25">
      <c r="A6" s="103"/>
      <c r="B6" s="103"/>
      <c r="C6" s="103"/>
      <c r="D6" s="103"/>
      <c r="E6" s="103"/>
      <c r="F6" s="103"/>
      <c r="G6" s="103"/>
      <c r="H6" s="103"/>
      <c r="I6" s="103"/>
      <c r="J6" s="103"/>
      <c r="K6" s="103"/>
      <c r="L6" s="103"/>
      <c r="M6" s="103"/>
      <c r="N6" s="103"/>
      <c r="O6" s="103"/>
      <c r="P6" s="103"/>
      <c r="Q6" s="103"/>
      <c r="R6" s="103"/>
      <c r="S6" s="103"/>
      <c r="T6" s="103"/>
      <c r="U6" s="103"/>
      <c r="V6" s="103"/>
      <c r="W6" s="103"/>
      <c r="X6" s="103"/>
      <c r="Y6" s="103"/>
      <c r="Z6" s="103"/>
    </row>
    <row r="7" spans="1:26" ht="12.75" customHeight="1" x14ac:dyDescent="0.25">
      <c r="A7" s="4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5" t="s">
        <v>169</v>
      </c>
      <c r="Q7" s="4"/>
      <c r="R7" s="4"/>
      <c r="S7" s="2"/>
      <c r="T7" s="2"/>
      <c r="U7" s="2"/>
      <c r="V7" s="2"/>
      <c r="W7" s="2"/>
      <c r="X7" s="2"/>
      <c r="Y7" s="2"/>
      <c r="Z7" s="10"/>
    </row>
    <row r="8" spans="1:26" ht="61.5" customHeight="1" x14ac:dyDescent="0.2">
      <c r="A8" s="97" t="s">
        <v>171</v>
      </c>
      <c r="B8" s="97"/>
      <c r="C8" s="97"/>
      <c r="D8" s="97"/>
      <c r="E8" s="97"/>
      <c r="F8" s="97"/>
      <c r="G8" s="97"/>
      <c r="H8" s="23"/>
      <c r="I8" s="23"/>
      <c r="J8" s="23"/>
      <c r="K8" s="23"/>
      <c r="L8" s="23"/>
      <c r="M8" s="23"/>
      <c r="N8" s="24" t="s">
        <v>170</v>
      </c>
      <c r="O8" s="25" t="s">
        <v>168</v>
      </c>
      <c r="P8" s="26" t="s">
        <v>0</v>
      </c>
      <c r="Q8" s="25"/>
      <c r="R8" s="27"/>
      <c r="S8" s="27"/>
      <c r="T8" s="24" t="s">
        <v>192</v>
      </c>
      <c r="U8" s="24" t="s">
        <v>193</v>
      </c>
      <c r="V8" s="24" t="s">
        <v>173</v>
      </c>
      <c r="W8" s="24" t="s">
        <v>174</v>
      </c>
      <c r="X8" s="24" t="s">
        <v>175</v>
      </c>
      <c r="Y8" s="24" t="s">
        <v>177</v>
      </c>
      <c r="Z8" s="24" t="s">
        <v>178</v>
      </c>
    </row>
    <row r="9" spans="1:26" ht="18.75" customHeight="1" thickBot="1" x14ac:dyDescent="0.25">
      <c r="A9" s="104">
        <v>1</v>
      </c>
      <c r="B9" s="105"/>
      <c r="C9" s="105"/>
      <c r="D9" s="105"/>
      <c r="E9" s="105"/>
      <c r="F9" s="105"/>
      <c r="G9" s="105"/>
      <c r="H9" s="8"/>
      <c r="I9" s="8"/>
      <c r="J9" s="8"/>
      <c r="K9" s="8"/>
      <c r="L9" s="8"/>
      <c r="M9" s="8"/>
      <c r="N9" s="19">
        <v>2</v>
      </c>
      <c r="O9" s="20"/>
      <c r="P9" s="21"/>
      <c r="Q9" s="22"/>
      <c r="R9" s="9"/>
      <c r="S9" s="9"/>
      <c r="T9" s="6">
        <v>3</v>
      </c>
      <c r="U9" s="6">
        <v>4</v>
      </c>
      <c r="V9" s="6">
        <v>5</v>
      </c>
      <c r="W9" s="6">
        <v>6</v>
      </c>
      <c r="X9" s="6">
        <v>7</v>
      </c>
      <c r="Y9" s="6">
        <v>8</v>
      </c>
      <c r="Z9" s="18">
        <v>9</v>
      </c>
    </row>
    <row r="10" spans="1:26" ht="13.5" customHeight="1" x14ac:dyDescent="0.2">
      <c r="A10" s="28" t="s">
        <v>47</v>
      </c>
      <c r="B10" s="29" t="s">
        <v>16</v>
      </c>
      <c r="C10" s="29" t="s">
        <v>16</v>
      </c>
      <c r="D10" s="30" t="s">
        <v>15</v>
      </c>
      <c r="E10" s="29" t="s">
        <v>16</v>
      </c>
      <c r="F10" s="31" t="s">
        <v>2</v>
      </c>
      <c r="G10" s="32" t="s">
        <v>15</v>
      </c>
      <c r="H10" s="106" t="s">
        <v>51</v>
      </c>
      <c r="I10" s="106"/>
      <c r="J10" s="106"/>
      <c r="K10" s="106"/>
      <c r="L10" s="11" t="s">
        <v>10</v>
      </c>
      <c r="M10" s="33"/>
      <c r="N10" s="12" t="s">
        <v>167</v>
      </c>
      <c r="O10" s="34" t="s">
        <v>166</v>
      </c>
      <c r="P10" s="35"/>
      <c r="Q10" s="36">
        <v>185398789</v>
      </c>
      <c r="R10" s="107"/>
      <c r="S10" s="108"/>
      <c r="T10" s="37">
        <f>T11+T15+T20+T23+T27+T29+T32+T35+T42+T13</f>
        <v>169965.97999999998</v>
      </c>
      <c r="U10" s="37">
        <f>U11+U15+U20+U23+U27+U29+U32+U35+U42+U13</f>
        <v>213483.30000000002</v>
      </c>
      <c r="V10" s="37">
        <f>V11+V15+V20+V23+V27+V29+V32+V35+V42+V13</f>
        <v>219425.56999999998</v>
      </c>
      <c r="W10" s="38">
        <f>V10/T10*100</f>
        <v>129.09969983404915</v>
      </c>
      <c r="X10" s="38">
        <f>V10/U10*100</f>
        <v>102.78348236138375</v>
      </c>
      <c r="Y10" s="39" t="s">
        <v>179</v>
      </c>
      <c r="Z10" s="40" t="s">
        <v>179</v>
      </c>
    </row>
    <row r="11" spans="1:26" ht="13.5" customHeight="1" x14ac:dyDescent="0.2">
      <c r="A11" s="41" t="s">
        <v>47</v>
      </c>
      <c r="B11" s="42" t="s">
        <v>45</v>
      </c>
      <c r="C11" s="42" t="s">
        <v>16</v>
      </c>
      <c r="D11" s="43" t="s">
        <v>15</v>
      </c>
      <c r="E11" s="42" t="s">
        <v>16</v>
      </c>
      <c r="F11" s="44" t="s">
        <v>2</v>
      </c>
      <c r="G11" s="45" t="s">
        <v>15</v>
      </c>
      <c r="H11" s="13"/>
      <c r="I11" s="92" t="s">
        <v>161</v>
      </c>
      <c r="J11" s="92"/>
      <c r="K11" s="92"/>
      <c r="L11" s="14" t="s">
        <v>10</v>
      </c>
      <c r="M11" s="46"/>
      <c r="N11" s="15" t="s">
        <v>165</v>
      </c>
      <c r="O11" s="47" t="s">
        <v>164</v>
      </c>
      <c r="P11" s="48"/>
      <c r="Q11" s="49">
        <v>108869000</v>
      </c>
      <c r="R11" s="95"/>
      <c r="S11" s="96"/>
      <c r="T11" s="50">
        <f t="shared" ref="T11" si="0">T12</f>
        <v>115890</v>
      </c>
      <c r="U11" s="50">
        <f>U12</f>
        <v>138021</v>
      </c>
      <c r="V11" s="50">
        <f>V12</f>
        <v>142325.92000000001</v>
      </c>
      <c r="W11" s="51">
        <f t="shared" ref="W11:W53" si="1">V11/T11*100</f>
        <v>122.81121753386834</v>
      </c>
      <c r="X11" s="51">
        <f t="shared" ref="X11:X53" si="2">V11/U11*100</f>
        <v>103.1190326109795</v>
      </c>
      <c r="Y11" s="52" t="s">
        <v>179</v>
      </c>
      <c r="Z11" s="53" t="s">
        <v>179</v>
      </c>
    </row>
    <row r="12" spans="1:26" ht="72" x14ac:dyDescent="0.2">
      <c r="A12" s="54" t="s">
        <v>47</v>
      </c>
      <c r="B12" s="55" t="s">
        <v>45</v>
      </c>
      <c r="C12" s="55" t="s">
        <v>21</v>
      </c>
      <c r="D12" s="56" t="s">
        <v>15</v>
      </c>
      <c r="E12" s="55" t="s">
        <v>45</v>
      </c>
      <c r="F12" s="57" t="s">
        <v>2</v>
      </c>
      <c r="G12" s="58" t="s">
        <v>128</v>
      </c>
      <c r="H12" s="16"/>
      <c r="I12" s="13"/>
      <c r="J12" s="98" t="s">
        <v>160</v>
      </c>
      <c r="K12" s="98"/>
      <c r="L12" s="14" t="s">
        <v>10</v>
      </c>
      <c r="M12" s="46"/>
      <c r="N12" s="17" t="s">
        <v>163</v>
      </c>
      <c r="O12" s="47" t="s">
        <v>162</v>
      </c>
      <c r="P12" s="48"/>
      <c r="Q12" s="49">
        <v>108869000</v>
      </c>
      <c r="R12" s="93"/>
      <c r="S12" s="94"/>
      <c r="T12" s="59">
        <v>115890</v>
      </c>
      <c r="U12" s="59">
        <v>138021</v>
      </c>
      <c r="V12" s="59">
        <v>142325.92000000001</v>
      </c>
      <c r="W12" s="60">
        <f t="shared" si="1"/>
        <v>122.81121753386834</v>
      </c>
      <c r="X12" s="60">
        <f t="shared" si="2"/>
        <v>103.1190326109795</v>
      </c>
      <c r="Y12" s="61" t="s">
        <v>206</v>
      </c>
      <c r="Z12" s="62" t="s">
        <v>179</v>
      </c>
    </row>
    <row r="13" spans="1:26" ht="36" x14ac:dyDescent="0.2">
      <c r="A13" s="41">
        <v>1</v>
      </c>
      <c r="B13" s="42">
        <v>3</v>
      </c>
      <c r="C13" s="42">
        <v>0</v>
      </c>
      <c r="D13" s="43">
        <v>0</v>
      </c>
      <c r="E13" s="42">
        <v>0</v>
      </c>
      <c r="F13" s="44">
        <v>0</v>
      </c>
      <c r="G13" s="45">
        <v>0</v>
      </c>
      <c r="H13" s="87"/>
      <c r="I13" s="87"/>
      <c r="J13" s="84"/>
      <c r="K13" s="84"/>
      <c r="L13" s="88"/>
      <c r="M13" s="89"/>
      <c r="N13" s="15" t="s">
        <v>195</v>
      </c>
      <c r="O13" s="90"/>
      <c r="P13" s="91"/>
      <c r="Q13" s="86"/>
      <c r="R13" s="85"/>
      <c r="S13" s="86"/>
      <c r="T13" s="50">
        <f>T14</f>
        <v>1531.3</v>
      </c>
      <c r="U13" s="50">
        <f>U14</f>
        <v>1648.7</v>
      </c>
      <c r="V13" s="50">
        <f>V14</f>
        <v>1642.59</v>
      </c>
      <c r="W13" s="51">
        <f>W14</f>
        <v>107.26768105531248</v>
      </c>
      <c r="X13" s="51">
        <f>X14</f>
        <v>99.629404985746334</v>
      </c>
      <c r="Y13" s="52" t="s">
        <v>179</v>
      </c>
      <c r="Z13" s="53" t="s">
        <v>179</v>
      </c>
    </row>
    <row r="14" spans="1:26" ht="24" x14ac:dyDescent="0.2">
      <c r="A14" s="54">
        <v>1</v>
      </c>
      <c r="B14" s="55">
        <v>3</v>
      </c>
      <c r="C14" s="55">
        <v>2</v>
      </c>
      <c r="D14" s="56">
        <v>0</v>
      </c>
      <c r="E14" s="55">
        <v>1</v>
      </c>
      <c r="F14" s="57">
        <v>0</v>
      </c>
      <c r="G14" s="58">
        <v>110</v>
      </c>
      <c r="H14" s="13"/>
      <c r="I14" s="13"/>
      <c r="J14" s="83"/>
      <c r="K14" s="83"/>
      <c r="L14" s="14"/>
      <c r="M14" s="46"/>
      <c r="N14" s="17" t="s">
        <v>194</v>
      </c>
      <c r="O14" s="47"/>
      <c r="P14" s="48"/>
      <c r="Q14" s="82"/>
      <c r="R14" s="81"/>
      <c r="S14" s="82"/>
      <c r="T14" s="59">
        <v>1531.3</v>
      </c>
      <c r="U14" s="59">
        <v>1648.7</v>
      </c>
      <c r="V14" s="59">
        <v>1642.59</v>
      </c>
      <c r="W14" s="60">
        <f t="shared" ref="W14" si="3">V14/T14*100</f>
        <v>107.26768105531248</v>
      </c>
      <c r="X14" s="60">
        <f t="shared" ref="X14" si="4">V14/U14*100</f>
        <v>99.629404985746334</v>
      </c>
      <c r="Y14" s="61" t="s">
        <v>179</v>
      </c>
      <c r="Z14" s="62" t="s">
        <v>179</v>
      </c>
    </row>
    <row r="15" spans="1:26" ht="13.5" customHeight="1" x14ac:dyDescent="0.2">
      <c r="A15" s="41" t="s">
        <v>47</v>
      </c>
      <c r="B15" s="42" t="s">
        <v>3</v>
      </c>
      <c r="C15" s="42" t="s">
        <v>16</v>
      </c>
      <c r="D15" s="43" t="s">
        <v>15</v>
      </c>
      <c r="E15" s="42" t="s">
        <v>16</v>
      </c>
      <c r="F15" s="44" t="s">
        <v>2</v>
      </c>
      <c r="G15" s="45" t="s">
        <v>15</v>
      </c>
      <c r="H15" s="13"/>
      <c r="I15" s="92" t="s">
        <v>145</v>
      </c>
      <c r="J15" s="92"/>
      <c r="K15" s="92"/>
      <c r="L15" s="14" t="s">
        <v>10</v>
      </c>
      <c r="M15" s="46"/>
      <c r="N15" s="15" t="s">
        <v>159</v>
      </c>
      <c r="O15" s="47" t="s">
        <v>158</v>
      </c>
      <c r="P15" s="48"/>
      <c r="Q15" s="49">
        <v>2693410</v>
      </c>
      <c r="R15" s="95"/>
      <c r="S15" s="96"/>
      <c r="T15" s="50">
        <f t="shared" ref="T15" si="5">T16+T17+T18+T19</f>
        <v>4092</v>
      </c>
      <c r="U15" s="50">
        <f>U16+U17+U18+U19</f>
        <v>5271.5</v>
      </c>
      <c r="V15" s="50">
        <f>V16+V17+V18+V19+0.01</f>
        <v>4888.33</v>
      </c>
      <c r="W15" s="51">
        <f t="shared" si="1"/>
        <v>119.46065493646138</v>
      </c>
      <c r="X15" s="51">
        <f t="shared" si="2"/>
        <v>92.731290903917284</v>
      </c>
      <c r="Y15" s="52" t="s">
        <v>179</v>
      </c>
      <c r="Z15" s="53" t="s">
        <v>179</v>
      </c>
    </row>
    <row r="16" spans="1:26" ht="108" x14ac:dyDescent="0.2">
      <c r="A16" s="54" t="s">
        <v>47</v>
      </c>
      <c r="B16" s="55" t="s">
        <v>3</v>
      </c>
      <c r="C16" s="55" t="s">
        <v>45</v>
      </c>
      <c r="D16" s="56" t="s">
        <v>15</v>
      </c>
      <c r="E16" s="55" t="s">
        <v>45</v>
      </c>
      <c r="F16" s="57" t="s">
        <v>2</v>
      </c>
      <c r="G16" s="58" t="s">
        <v>128</v>
      </c>
      <c r="H16" s="16"/>
      <c r="I16" s="13"/>
      <c r="J16" s="98" t="s">
        <v>155</v>
      </c>
      <c r="K16" s="98"/>
      <c r="L16" s="14" t="s">
        <v>10</v>
      </c>
      <c r="M16" s="46"/>
      <c r="N16" s="17" t="s">
        <v>157</v>
      </c>
      <c r="O16" s="47" t="s">
        <v>156</v>
      </c>
      <c r="P16" s="48"/>
      <c r="Q16" s="49">
        <v>1418910</v>
      </c>
      <c r="R16" s="93"/>
      <c r="S16" s="94"/>
      <c r="T16" s="59">
        <v>1236</v>
      </c>
      <c r="U16" s="59">
        <v>2230</v>
      </c>
      <c r="V16" s="59">
        <v>1999.25</v>
      </c>
      <c r="W16" s="60">
        <f t="shared" si="1"/>
        <v>161.75161812297733</v>
      </c>
      <c r="X16" s="60">
        <f t="shared" si="2"/>
        <v>89.652466367713004</v>
      </c>
      <c r="Y16" s="61" t="s">
        <v>199</v>
      </c>
      <c r="Z16" s="62" t="s">
        <v>197</v>
      </c>
    </row>
    <row r="17" spans="1:26" ht="36" x14ac:dyDescent="0.2">
      <c r="A17" s="54" t="s">
        <v>47</v>
      </c>
      <c r="B17" s="55" t="s">
        <v>3</v>
      </c>
      <c r="C17" s="55" t="s">
        <v>21</v>
      </c>
      <c r="D17" s="56" t="s">
        <v>15</v>
      </c>
      <c r="E17" s="55" t="s">
        <v>21</v>
      </c>
      <c r="F17" s="57" t="s">
        <v>2</v>
      </c>
      <c r="G17" s="58" t="s">
        <v>128</v>
      </c>
      <c r="H17" s="16"/>
      <c r="I17" s="13"/>
      <c r="J17" s="98" t="s">
        <v>152</v>
      </c>
      <c r="K17" s="98"/>
      <c r="L17" s="14" t="s">
        <v>10</v>
      </c>
      <c r="M17" s="46"/>
      <c r="N17" s="17" t="s">
        <v>153</v>
      </c>
      <c r="O17" s="47" t="s">
        <v>154</v>
      </c>
      <c r="P17" s="48"/>
      <c r="Q17" s="49">
        <v>9500</v>
      </c>
      <c r="R17" s="93"/>
      <c r="S17" s="94"/>
      <c r="T17" s="59">
        <v>0</v>
      </c>
      <c r="U17" s="59">
        <v>5.5</v>
      </c>
      <c r="V17" s="59">
        <v>10.46</v>
      </c>
      <c r="W17" s="60"/>
      <c r="X17" s="60">
        <f t="shared" si="2"/>
        <v>190.18181818181822</v>
      </c>
      <c r="Y17" s="61" t="s">
        <v>182</v>
      </c>
      <c r="Z17" s="62" t="s">
        <v>198</v>
      </c>
    </row>
    <row r="18" spans="1:26" ht="48" x14ac:dyDescent="0.2">
      <c r="A18" s="54" t="s">
        <v>47</v>
      </c>
      <c r="B18" s="55" t="s">
        <v>3</v>
      </c>
      <c r="C18" s="55" t="s">
        <v>135</v>
      </c>
      <c r="D18" s="56" t="s">
        <v>15</v>
      </c>
      <c r="E18" s="55" t="s">
        <v>45</v>
      </c>
      <c r="F18" s="57" t="s">
        <v>2</v>
      </c>
      <c r="G18" s="58" t="s">
        <v>128</v>
      </c>
      <c r="H18" s="16"/>
      <c r="I18" s="13"/>
      <c r="J18" s="98" t="s">
        <v>150</v>
      </c>
      <c r="K18" s="98"/>
      <c r="L18" s="14" t="s">
        <v>149</v>
      </c>
      <c r="M18" s="46"/>
      <c r="N18" s="17" t="s">
        <v>148</v>
      </c>
      <c r="O18" s="47" t="s">
        <v>151</v>
      </c>
      <c r="P18" s="48"/>
      <c r="Q18" s="49">
        <v>65000</v>
      </c>
      <c r="R18" s="93"/>
      <c r="S18" s="94"/>
      <c r="T18" s="59">
        <v>56</v>
      </c>
      <c r="U18" s="59">
        <v>36</v>
      </c>
      <c r="V18" s="59">
        <v>35.71</v>
      </c>
      <c r="W18" s="60">
        <f t="shared" si="1"/>
        <v>63.767857142857146</v>
      </c>
      <c r="X18" s="60">
        <f t="shared" si="2"/>
        <v>99.194444444444457</v>
      </c>
      <c r="Y18" s="61" t="s">
        <v>200</v>
      </c>
      <c r="Z18" s="62" t="s">
        <v>179</v>
      </c>
    </row>
    <row r="19" spans="1:26" ht="36" x14ac:dyDescent="0.2">
      <c r="A19" s="54" t="s">
        <v>47</v>
      </c>
      <c r="B19" s="55" t="s">
        <v>3</v>
      </c>
      <c r="C19" s="55" t="s">
        <v>142</v>
      </c>
      <c r="D19" s="56" t="s">
        <v>15</v>
      </c>
      <c r="E19" s="55" t="s">
        <v>21</v>
      </c>
      <c r="F19" s="57" t="s">
        <v>2</v>
      </c>
      <c r="G19" s="58" t="s">
        <v>128</v>
      </c>
      <c r="H19" s="16"/>
      <c r="I19" s="13"/>
      <c r="J19" s="98" t="s">
        <v>144</v>
      </c>
      <c r="K19" s="98"/>
      <c r="L19" s="14" t="s">
        <v>143</v>
      </c>
      <c r="M19" s="46"/>
      <c r="N19" s="17" t="s">
        <v>147</v>
      </c>
      <c r="O19" s="47" t="s">
        <v>146</v>
      </c>
      <c r="P19" s="48"/>
      <c r="Q19" s="49">
        <v>1200000</v>
      </c>
      <c r="R19" s="93"/>
      <c r="S19" s="94"/>
      <c r="T19" s="59">
        <v>2800</v>
      </c>
      <c r="U19" s="59">
        <v>3000</v>
      </c>
      <c r="V19" s="59">
        <v>2842.9</v>
      </c>
      <c r="W19" s="60">
        <f t="shared" si="1"/>
        <v>101.53214285714287</v>
      </c>
      <c r="X19" s="60">
        <f t="shared" si="2"/>
        <v>94.763333333333335</v>
      </c>
      <c r="Y19" s="61" t="s">
        <v>179</v>
      </c>
      <c r="Z19" s="62" t="s">
        <v>179</v>
      </c>
    </row>
    <row r="20" spans="1:26" ht="13.5" customHeight="1" x14ac:dyDescent="0.2">
      <c r="A20" s="41" t="s">
        <v>47</v>
      </c>
      <c r="B20" s="42" t="s">
        <v>129</v>
      </c>
      <c r="C20" s="42" t="s">
        <v>16</v>
      </c>
      <c r="D20" s="43" t="s">
        <v>15</v>
      </c>
      <c r="E20" s="42" t="s">
        <v>16</v>
      </c>
      <c r="F20" s="44" t="s">
        <v>2</v>
      </c>
      <c r="G20" s="45" t="s">
        <v>15</v>
      </c>
      <c r="H20" s="13"/>
      <c r="I20" s="92" t="s">
        <v>132</v>
      </c>
      <c r="J20" s="92"/>
      <c r="K20" s="92"/>
      <c r="L20" s="14" t="s">
        <v>10</v>
      </c>
      <c r="M20" s="46"/>
      <c r="N20" s="15" t="s">
        <v>141</v>
      </c>
      <c r="O20" s="47" t="s">
        <v>140</v>
      </c>
      <c r="P20" s="48"/>
      <c r="Q20" s="49">
        <v>2405000</v>
      </c>
      <c r="R20" s="95"/>
      <c r="S20" s="96"/>
      <c r="T20" s="50">
        <f t="shared" ref="T20" si="6">T21+T22</f>
        <v>2310</v>
      </c>
      <c r="U20" s="50">
        <f>U21+U22</f>
        <v>5135</v>
      </c>
      <c r="V20" s="50">
        <f>V21+V22</f>
        <v>5602.77</v>
      </c>
      <c r="W20" s="51">
        <f t="shared" si="1"/>
        <v>242.54415584415585</v>
      </c>
      <c r="X20" s="51">
        <f t="shared" si="2"/>
        <v>109.10944498539436</v>
      </c>
      <c r="Y20" s="52" t="s">
        <v>179</v>
      </c>
      <c r="Z20" s="53" t="s">
        <v>179</v>
      </c>
    </row>
    <row r="21" spans="1:26" ht="60" x14ac:dyDescent="0.2">
      <c r="A21" s="54" t="s">
        <v>47</v>
      </c>
      <c r="B21" s="55" t="s">
        <v>129</v>
      </c>
      <c r="C21" s="55" t="s">
        <v>135</v>
      </c>
      <c r="D21" s="56" t="s">
        <v>15</v>
      </c>
      <c r="E21" s="55" t="s">
        <v>45</v>
      </c>
      <c r="F21" s="57" t="s">
        <v>2</v>
      </c>
      <c r="G21" s="58" t="s">
        <v>128</v>
      </c>
      <c r="H21" s="16"/>
      <c r="I21" s="13"/>
      <c r="J21" s="98" t="s">
        <v>137</v>
      </c>
      <c r="K21" s="98"/>
      <c r="L21" s="14" t="s">
        <v>136</v>
      </c>
      <c r="M21" s="46"/>
      <c r="N21" s="17" t="s">
        <v>139</v>
      </c>
      <c r="O21" s="47" t="s">
        <v>138</v>
      </c>
      <c r="P21" s="48"/>
      <c r="Q21" s="49">
        <v>2400000</v>
      </c>
      <c r="R21" s="93"/>
      <c r="S21" s="94"/>
      <c r="T21" s="59">
        <v>2310</v>
      </c>
      <c r="U21" s="59">
        <v>5100</v>
      </c>
      <c r="V21" s="59">
        <v>5567.77</v>
      </c>
      <c r="W21" s="60">
        <f t="shared" si="1"/>
        <v>241.02900432900435</v>
      </c>
      <c r="X21" s="60">
        <f t="shared" si="2"/>
        <v>109.17196078431373</v>
      </c>
      <c r="Y21" s="61" t="s">
        <v>201</v>
      </c>
      <c r="Z21" s="62" t="s">
        <v>179</v>
      </c>
    </row>
    <row r="22" spans="1:26" ht="38.25" customHeight="1" x14ac:dyDescent="0.2">
      <c r="A22" s="54" t="s">
        <v>47</v>
      </c>
      <c r="B22" s="55" t="s">
        <v>129</v>
      </c>
      <c r="C22" s="55" t="s">
        <v>70</v>
      </c>
      <c r="D22" s="56" t="s">
        <v>15</v>
      </c>
      <c r="E22" s="55" t="s">
        <v>45</v>
      </c>
      <c r="F22" s="57" t="s">
        <v>2</v>
      </c>
      <c r="G22" s="58" t="s">
        <v>128</v>
      </c>
      <c r="H22" s="16"/>
      <c r="I22" s="13"/>
      <c r="J22" s="98" t="s">
        <v>131</v>
      </c>
      <c r="K22" s="98"/>
      <c r="L22" s="14" t="s">
        <v>130</v>
      </c>
      <c r="M22" s="46"/>
      <c r="N22" s="17" t="s">
        <v>134</v>
      </c>
      <c r="O22" s="47" t="s">
        <v>133</v>
      </c>
      <c r="P22" s="48"/>
      <c r="Q22" s="49">
        <v>5000</v>
      </c>
      <c r="R22" s="93"/>
      <c r="S22" s="94"/>
      <c r="T22" s="59">
        <v>0</v>
      </c>
      <c r="U22" s="59">
        <v>35</v>
      </c>
      <c r="V22" s="59">
        <v>35</v>
      </c>
      <c r="W22" s="60"/>
      <c r="X22" s="60">
        <f t="shared" si="2"/>
        <v>100</v>
      </c>
      <c r="Y22" s="61" t="s">
        <v>183</v>
      </c>
      <c r="Z22" s="62" t="s">
        <v>179</v>
      </c>
    </row>
    <row r="23" spans="1:26" ht="38.25" customHeight="1" x14ac:dyDescent="0.2">
      <c r="A23" s="41" t="s">
        <v>47</v>
      </c>
      <c r="B23" s="42" t="s">
        <v>56</v>
      </c>
      <c r="C23" s="42" t="s">
        <v>16</v>
      </c>
      <c r="D23" s="43" t="s">
        <v>15</v>
      </c>
      <c r="E23" s="42" t="s">
        <v>16</v>
      </c>
      <c r="F23" s="44" t="s">
        <v>2</v>
      </c>
      <c r="G23" s="45" t="s">
        <v>15</v>
      </c>
      <c r="H23" s="13"/>
      <c r="I23" s="92" t="s">
        <v>116</v>
      </c>
      <c r="J23" s="92"/>
      <c r="K23" s="92"/>
      <c r="L23" s="14" t="s">
        <v>10</v>
      </c>
      <c r="M23" s="46"/>
      <c r="N23" s="15" t="s">
        <v>127</v>
      </c>
      <c r="O23" s="47" t="s">
        <v>126</v>
      </c>
      <c r="P23" s="48"/>
      <c r="Q23" s="49">
        <v>18819500</v>
      </c>
      <c r="R23" s="95"/>
      <c r="S23" s="96"/>
      <c r="T23" s="50">
        <f t="shared" ref="T23:U23" si="7">SUM(T24:T26)</f>
        <v>17571</v>
      </c>
      <c r="U23" s="50">
        <f t="shared" si="7"/>
        <v>24501.5</v>
      </c>
      <c r="V23" s="50">
        <f>SUM(V24:V26)+0.01</f>
        <v>28589.73</v>
      </c>
      <c r="W23" s="51">
        <f t="shared" si="1"/>
        <v>162.70974901826872</v>
      </c>
      <c r="X23" s="51">
        <f t="shared" si="2"/>
        <v>116.68563149194947</v>
      </c>
      <c r="Y23" s="52" t="s">
        <v>179</v>
      </c>
      <c r="Z23" s="53" t="s">
        <v>179</v>
      </c>
    </row>
    <row r="24" spans="1:26" ht="71.25" customHeight="1" x14ac:dyDescent="0.2">
      <c r="A24" s="54" t="s">
        <v>47</v>
      </c>
      <c r="B24" s="55" t="s">
        <v>56</v>
      </c>
      <c r="C24" s="55" t="s">
        <v>3</v>
      </c>
      <c r="D24" s="56" t="s">
        <v>15</v>
      </c>
      <c r="E24" s="55" t="s">
        <v>16</v>
      </c>
      <c r="F24" s="57" t="s">
        <v>2</v>
      </c>
      <c r="G24" s="58" t="s">
        <v>28</v>
      </c>
      <c r="H24" s="16"/>
      <c r="I24" s="13"/>
      <c r="J24" s="98" t="s">
        <v>123</v>
      </c>
      <c r="K24" s="98"/>
      <c r="L24" s="14" t="s">
        <v>10</v>
      </c>
      <c r="M24" s="46"/>
      <c r="N24" s="17" t="s">
        <v>125</v>
      </c>
      <c r="O24" s="47" t="s">
        <v>124</v>
      </c>
      <c r="P24" s="48"/>
      <c r="Q24" s="49">
        <v>16568000</v>
      </c>
      <c r="R24" s="93"/>
      <c r="S24" s="94"/>
      <c r="T24" s="59">
        <v>15371</v>
      </c>
      <c r="U24" s="59">
        <v>22115.200000000001</v>
      </c>
      <c r="V24" s="59">
        <v>26072.7</v>
      </c>
      <c r="W24" s="60">
        <f t="shared" si="1"/>
        <v>169.62266605946263</v>
      </c>
      <c r="X24" s="60">
        <f t="shared" si="2"/>
        <v>117.89493199247576</v>
      </c>
      <c r="Y24" s="61" t="s">
        <v>202</v>
      </c>
      <c r="Z24" s="62" t="s">
        <v>204</v>
      </c>
    </row>
    <row r="25" spans="1:26" ht="24.75" hidden="1" customHeight="1" x14ac:dyDescent="0.2">
      <c r="A25" s="54" t="s">
        <v>47</v>
      </c>
      <c r="B25" s="55" t="s">
        <v>56</v>
      </c>
      <c r="C25" s="55" t="s">
        <v>70</v>
      </c>
      <c r="D25" s="56" t="s">
        <v>15</v>
      </c>
      <c r="E25" s="55" t="s">
        <v>16</v>
      </c>
      <c r="F25" s="57" t="s">
        <v>2</v>
      </c>
      <c r="G25" s="58" t="s">
        <v>28</v>
      </c>
      <c r="H25" s="16"/>
      <c r="I25" s="13"/>
      <c r="J25" s="98" t="s">
        <v>120</v>
      </c>
      <c r="K25" s="98"/>
      <c r="L25" s="14" t="s">
        <v>119</v>
      </c>
      <c r="M25" s="46"/>
      <c r="N25" s="17" t="s">
        <v>122</v>
      </c>
      <c r="O25" s="47" t="s">
        <v>121</v>
      </c>
      <c r="P25" s="48"/>
      <c r="Q25" s="49">
        <v>60000</v>
      </c>
      <c r="R25" s="93"/>
      <c r="S25" s="94"/>
      <c r="T25" s="59">
        <v>0</v>
      </c>
      <c r="U25" s="59">
        <v>0</v>
      </c>
      <c r="V25" s="59">
        <v>0</v>
      </c>
      <c r="W25" s="60">
        <v>0</v>
      </c>
      <c r="X25" s="60" t="e">
        <f t="shared" si="2"/>
        <v>#DIV/0!</v>
      </c>
      <c r="Y25" s="61"/>
      <c r="Z25" s="62" t="s">
        <v>179</v>
      </c>
    </row>
    <row r="26" spans="1:26" ht="63.75" customHeight="1" x14ac:dyDescent="0.2">
      <c r="A26" s="54" t="s">
        <v>47</v>
      </c>
      <c r="B26" s="55" t="s">
        <v>56</v>
      </c>
      <c r="C26" s="55" t="s">
        <v>113</v>
      </c>
      <c r="D26" s="56" t="s">
        <v>15</v>
      </c>
      <c r="E26" s="55" t="s">
        <v>16</v>
      </c>
      <c r="F26" s="57" t="s">
        <v>2</v>
      </c>
      <c r="G26" s="58" t="s">
        <v>28</v>
      </c>
      <c r="H26" s="16"/>
      <c r="I26" s="13"/>
      <c r="J26" s="98" t="s">
        <v>115</v>
      </c>
      <c r="K26" s="98"/>
      <c r="L26" s="14" t="s">
        <v>114</v>
      </c>
      <c r="M26" s="46"/>
      <c r="N26" s="17" t="s">
        <v>118</v>
      </c>
      <c r="O26" s="47" t="s">
        <v>117</v>
      </c>
      <c r="P26" s="48"/>
      <c r="Q26" s="49">
        <v>2191300</v>
      </c>
      <c r="R26" s="93"/>
      <c r="S26" s="94"/>
      <c r="T26" s="59">
        <v>2200</v>
      </c>
      <c r="U26" s="59">
        <v>2386.3000000000002</v>
      </c>
      <c r="V26" s="59">
        <v>2517.02</v>
      </c>
      <c r="W26" s="60">
        <f t="shared" si="1"/>
        <v>114.41</v>
      </c>
      <c r="X26" s="60">
        <f t="shared" si="2"/>
        <v>105.4779365544986</v>
      </c>
      <c r="Y26" s="61" t="s">
        <v>203</v>
      </c>
      <c r="Z26" s="62" t="s">
        <v>179</v>
      </c>
    </row>
    <row r="27" spans="1:26" ht="13.5" customHeight="1" x14ac:dyDescent="0.2">
      <c r="A27" s="41" t="s">
        <v>47</v>
      </c>
      <c r="B27" s="42" t="s">
        <v>106</v>
      </c>
      <c r="C27" s="42" t="s">
        <v>16</v>
      </c>
      <c r="D27" s="43" t="s">
        <v>15</v>
      </c>
      <c r="E27" s="42" t="s">
        <v>16</v>
      </c>
      <c r="F27" s="44" t="s">
        <v>2</v>
      </c>
      <c r="G27" s="45" t="s">
        <v>15</v>
      </c>
      <c r="H27" s="13"/>
      <c r="I27" s="92" t="s">
        <v>108</v>
      </c>
      <c r="J27" s="92"/>
      <c r="K27" s="92"/>
      <c r="L27" s="14" t="s">
        <v>10</v>
      </c>
      <c r="M27" s="46"/>
      <c r="N27" s="15" t="s">
        <v>112</v>
      </c>
      <c r="O27" s="47" t="s">
        <v>111</v>
      </c>
      <c r="P27" s="48"/>
      <c r="Q27" s="49">
        <v>392000</v>
      </c>
      <c r="R27" s="95"/>
      <c r="S27" s="96"/>
      <c r="T27" s="50">
        <f t="shared" ref="T27" si="8">T28</f>
        <v>642.5</v>
      </c>
      <c r="U27" s="50">
        <f>U28</f>
        <v>207.9</v>
      </c>
      <c r="V27" s="50">
        <f>V28</f>
        <v>207.03</v>
      </c>
      <c r="W27" s="51">
        <f t="shared" si="1"/>
        <v>32.222568093385213</v>
      </c>
      <c r="X27" s="51">
        <f t="shared" si="2"/>
        <v>99.58152958152958</v>
      </c>
      <c r="Y27" s="52" t="s">
        <v>179</v>
      </c>
      <c r="Z27" s="53" t="s">
        <v>179</v>
      </c>
    </row>
    <row r="28" spans="1:26" ht="28.5" customHeight="1" x14ac:dyDescent="0.2">
      <c r="A28" s="54" t="s">
        <v>47</v>
      </c>
      <c r="B28" s="55" t="s">
        <v>106</v>
      </c>
      <c r="C28" s="55" t="s">
        <v>45</v>
      </c>
      <c r="D28" s="56" t="s">
        <v>15</v>
      </c>
      <c r="E28" s="55" t="s">
        <v>45</v>
      </c>
      <c r="F28" s="57" t="s">
        <v>2</v>
      </c>
      <c r="G28" s="58" t="s">
        <v>28</v>
      </c>
      <c r="H28" s="16"/>
      <c r="I28" s="13"/>
      <c r="J28" s="98" t="s">
        <v>107</v>
      </c>
      <c r="K28" s="98"/>
      <c r="L28" s="14" t="s">
        <v>10</v>
      </c>
      <c r="M28" s="46"/>
      <c r="N28" s="17" t="s">
        <v>110</v>
      </c>
      <c r="O28" s="47" t="s">
        <v>109</v>
      </c>
      <c r="P28" s="48"/>
      <c r="Q28" s="49">
        <v>392000</v>
      </c>
      <c r="R28" s="93"/>
      <c r="S28" s="94"/>
      <c r="T28" s="59">
        <v>642.5</v>
      </c>
      <c r="U28" s="59">
        <v>207.9</v>
      </c>
      <c r="V28" s="59">
        <v>207.03</v>
      </c>
      <c r="W28" s="60">
        <f t="shared" si="1"/>
        <v>32.222568093385213</v>
      </c>
      <c r="X28" s="60">
        <f t="shared" si="2"/>
        <v>99.58152958152958</v>
      </c>
      <c r="Y28" s="61" t="s">
        <v>181</v>
      </c>
      <c r="Z28" s="62" t="s">
        <v>179</v>
      </c>
    </row>
    <row r="29" spans="1:26" ht="27.75" customHeight="1" x14ac:dyDescent="0.2">
      <c r="A29" s="41" t="s">
        <v>47</v>
      </c>
      <c r="B29" s="42" t="s">
        <v>87</v>
      </c>
      <c r="C29" s="42" t="s">
        <v>16</v>
      </c>
      <c r="D29" s="43" t="s">
        <v>15</v>
      </c>
      <c r="E29" s="42" t="s">
        <v>16</v>
      </c>
      <c r="F29" s="44" t="s">
        <v>2</v>
      </c>
      <c r="G29" s="45" t="s">
        <v>15</v>
      </c>
      <c r="H29" s="13"/>
      <c r="I29" s="92" t="s">
        <v>97</v>
      </c>
      <c r="J29" s="92"/>
      <c r="K29" s="92"/>
      <c r="L29" s="14" t="s">
        <v>10</v>
      </c>
      <c r="M29" s="46"/>
      <c r="N29" s="15" t="s">
        <v>105</v>
      </c>
      <c r="O29" s="47" t="s">
        <v>104</v>
      </c>
      <c r="P29" s="48"/>
      <c r="Q29" s="49">
        <v>13512329</v>
      </c>
      <c r="R29" s="95"/>
      <c r="S29" s="96"/>
      <c r="T29" s="50">
        <f t="shared" ref="T29" si="9">T30+T31</f>
        <v>14272.97</v>
      </c>
      <c r="U29" s="50">
        <f>U30+U31</f>
        <v>12693.2</v>
      </c>
      <c r="V29" s="50">
        <f>V30+V31</f>
        <v>11810.4</v>
      </c>
      <c r="W29" s="51">
        <f t="shared" si="1"/>
        <v>82.746618258148104</v>
      </c>
      <c r="X29" s="51">
        <f t="shared" si="2"/>
        <v>93.045095011502212</v>
      </c>
      <c r="Y29" s="52" t="s">
        <v>179</v>
      </c>
      <c r="Z29" s="53" t="s">
        <v>179</v>
      </c>
    </row>
    <row r="30" spans="1:26" ht="26.25" customHeight="1" x14ac:dyDescent="0.2">
      <c r="A30" s="54" t="s">
        <v>47</v>
      </c>
      <c r="B30" s="55" t="s">
        <v>87</v>
      </c>
      <c r="C30" s="55" t="s">
        <v>45</v>
      </c>
      <c r="D30" s="56" t="s">
        <v>15</v>
      </c>
      <c r="E30" s="55" t="s">
        <v>16</v>
      </c>
      <c r="F30" s="57" t="s">
        <v>2</v>
      </c>
      <c r="G30" s="58" t="s">
        <v>95</v>
      </c>
      <c r="H30" s="16"/>
      <c r="I30" s="13"/>
      <c r="J30" s="98" t="s">
        <v>101</v>
      </c>
      <c r="K30" s="98"/>
      <c r="L30" s="14" t="s">
        <v>100</v>
      </c>
      <c r="M30" s="46"/>
      <c r="N30" s="17" t="s">
        <v>103</v>
      </c>
      <c r="O30" s="47" t="s">
        <v>102</v>
      </c>
      <c r="P30" s="48"/>
      <c r="Q30" s="49">
        <v>13375876</v>
      </c>
      <c r="R30" s="93"/>
      <c r="S30" s="94"/>
      <c r="T30" s="59">
        <v>14132.97</v>
      </c>
      <c r="U30" s="59">
        <v>12529.2</v>
      </c>
      <c r="V30" s="59">
        <v>11646.22</v>
      </c>
      <c r="W30" s="60">
        <f t="shared" si="1"/>
        <v>82.404618420615066</v>
      </c>
      <c r="X30" s="60">
        <f t="shared" si="2"/>
        <v>92.952622673434846</v>
      </c>
      <c r="Y30" s="61" t="s">
        <v>181</v>
      </c>
      <c r="Z30" s="62" t="s">
        <v>184</v>
      </c>
    </row>
    <row r="31" spans="1:26" ht="13.5" customHeight="1" x14ac:dyDescent="0.2">
      <c r="A31" s="54" t="s">
        <v>47</v>
      </c>
      <c r="B31" s="55" t="s">
        <v>87</v>
      </c>
      <c r="C31" s="55" t="s">
        <v>21</v>
      </c>
      <c r="D31" s="56" t="s">
        <v>15</v>
      </c>
      <c r="E31" s="55" t="s">
        <v>16</v>
      </c>
      <c r="F31" s="57" t="s">
        <v>2</v>
      </c>
      <c r="G31" s="58" t="s">
        <v>95</v>
      </c>
      <c r="H31" s="16"/>
      <c r="I31" s="13"/>
      <c r="J31" s="98" t="s">
        <v>96</v>
      </c>
      <c r="K31" s="98"/>
      <c r="L31" s="14" t="s">
        <v>10</v>
      </c>
      <c r="M31" s="46"/>
      <c r="N31" s="17" t="s">
        <v>99</v>
      </c>
      <c r="O31" s="47" t="s">
        <v>98</v>
      </c>
      <c r="P31" s="48"/>
      <c r="Q31" s="49">
        <v>136453</v>
      </c>
      <c r="R31" s="93"/>
      <c r="S31" s="94"/>
      <c r="T31" s="59">
        <v>140</v>
      </c>
      <c r="U31" s="59">
        <v>164</v>
      </c>
      <c r="V31" s="59">
        <v>164.18</v>
      </c>
      <c r="W31" s="60">
        <f t="shared" si="1"/>
        <v>117.27142857142859</v>
      </c>
      <c r="X31" s="60">
        <f t="shared" si="2"/>
        <v>100.10975609756099</v>
      </c>
      <c r="Y31" s="61" t="s">
        <v>188</v>
      </c>
      <c r="Z31" s="62" t="s">
        <v>179</v>
      </c>
    </row>
    <row r="32" spans="1:26" ht="25.5" customHeight="1" x14ac:dyDescent="0.2">
      <c r="A32" s="41" t="s">
        <v>47</v>
      </c>
      <c r="B32" s="42" t="s">
        <v>84</v>
      </c>
      <c r="C32" s="42" t="s">
        <v>16</v>
      </c>
      <c r="D32" s="43" t="s">
        <v>15</v>
      </c>
      <c r="E32" s="42" t="s">
        <v>16</v>
      </c>
      <c r="F32" s="44" t="s">
        <v>2</v>
      </c>
      <c r="G32" s="45" t="s">
        <v>15</v>
      </c>
      <c r="H32" s="13"/>
      <c r="I32" s="92" t="s">
        <v>86</v>
      </c>
      <c r="J32" s="92"/>
      <c r="K32" s="92"/>
      <c r="L32" s="14" t="s">
        <v>10</v>
      </c>
      <c r="M32" s="46"/>
      <c r="N32" s="15" t="s">
        <v>94</v>
      </c>
      <c r="O32" s="47" t="s">
        <v>93</v>
      </c>
      <c r="P32" s="48"/>
      <c r="Q32" s="49">
        <v>34032000</v>
      </c>
      <c r="R32" s="95"/>
      <c r="S32" s="96"/>
      <c r="T32" s="50">
        <f t="shared" ref="T32" si="10">T33+T34</f>
        <v>12190</v>
      </c>
      <c r="U32" s="50">
        <f>U33+U34</f>
        <v>24373.200000000001</v>
      </c>
      <c r="V32" s="50">
        <f>V33+V34</f>
        <v>22690.42</v>
      </c>
      <c r="W32" s="51">
        <f t="shared" si="1"/>
        <v>186.13962264150942</v>
      </c>
      <c r="X32" s="51">
        <f t="shared" si="2"/>
        <v>93.095777329197631</v>
      </c>
      <c r="Y32" s="52" t="s">
        <v>179</v>
      </c>
      <c r="Z32" s="53" t="s">
        <v>179</v>
      </c>
    </row>
    <row r="33" spans="1:26" ht="63.75" customHeight="1" x14ac:dyDescent="0.2">
      <c r="A33" s="54" t="s">
        <v>47</v>
      </c>
      <c r="B33" s="55" t="s">
        <v>84</v>
      </c>
      <c r="C33" s="55" t="s">
        <v>21</v>
      </c>
      <c r="D33" s="56" t="s">
        <v>15</v>
      </c>
      <c r="E33" s="55" t="s">
        <v>16</v>
      </c>
      <c r="F33" s="57" t="s">
        <v>2</v>
      </c>
      <c r="G33" s="58" t="s">
        <v>15</v>
      </c>
      <c r="H33" s="16"/>
      <c r="I33" s="13"/>
      <c r="J33" s="98" t="s">
        <v>90</v>
      </c>
      <c r="K33" s="98"/>
      <c r="L33" s="14" t="s">
        <v>10</v>
      </c>
      <c r="M33" s="46"/>
      <c r="N33" s="17" t="s">
        <v>92</v>
      </c>
      <c r="O33" s="47" t="s">
        <v>91</v>
      </c>
      <c r="P33" s="48"/>
      <c r="Q33" s="49">
        <v>3970000</v>
      </c>
      <c r="R33" s="93"/>
      <c r="S33" s="94"/>
      <c r="T33" s="59">
        <v>1336</v>
      </c>
      <c r="U33" s="59">
        <v>7383.2</v>
      </c>
      <c r="V33" s="59">
        <v>5185.41</v>
      </c>
      <c r="W33" s="60">
        <f t="shared" si="1"/>
        <v>388.12949101796403</v>
      </c>
      <c r="X33" s="60">
        <f t="shared" si="2"/>
        <v>70.232554989706358</v>
      </c>
      <c r="Y33" s="61" t="s">
        <v>189</v>
      </c>
      <c r="Z33" s="62" t="s">
        <v>205</v>
      </c>
    </row>
    <row r="34" spans="1:26" ht="48" x14ac:dyDescent="0.2">
      <c r="A34" s="54" t="s">
        <v>47</v>
      </c>
      <c r="B34" s="55" t="s">
        <v>84</v>
      </c>
      <c r="C34" s="55" t="s">
        <v>83</v>
      </c>
      <c r="D34" s="56" t="s">
        <v>15</v>
      </c>
      <c r="E34" s="55" t="s">
        <v>16</v>
      </c>
      <c r="F34" s="57" t="s">
        <v>2</v>
      </c>
      <c r="G34" s="58" t="s">
        <v>82</v>
      </c>
      <c r="H34" s="16"/>
      <c r="I34" s="13"/>
      <c r="J34" s="98" t="s">
        <v>85</v>
      </c>
      <c r="K34" s="98"/>
      <c r="L34" s="14" t="s">
        <v>10</v>
      </c>
      <c r="M34" s="46"/>
      <c r="N34" s="17" t="s">
        <v>89</v>
      </c>
      <c r="O34" s="47" t="s">
        <v>88</v>
      </c>
      <c r="P34" s="48"/>
      <c r="Q34" s="49">
        <v>30062000</v>
      </c>
      <c r="R34" s="93"/>
      <c r="S34" s="94"/>
      <c r="T34" s="59">
        <v>10854</v>
      </c>
      <c r="U34" s="59">
        <v>16990</v>
      </c>
      <c r="V34" s="59">
        <v>17505.009999999998</v>
      </c>
      <c r="W34" s="60">
        <f t="shared" si="1"/>
        <v>161.27704072231435</v>
      </c>
      <c r="X34" s="60">
        <f t="shared" si="2"/>
        <v>103.03125367863449</v>
      </c>
      <c r="Y34" s="61" t="s">
        <v>190</v>
      </c>
      <c r="Z34" s="62" t="s">
        <v>179</v>
      </c>
    </row>
    <row r="35" spans="1:26" ht="18.75" customHeight="1" x14ac:dyDescent="0.2">
      <c r="A35" s="41" t="s">
        <v>47</v>
      </c>
      <c r="B35" s="42" t="s">
        <v>57</v>
      </c>
      <c r="C35" s="42" t="s">
        <v>16</v>
      </c>
      <c r="D35" s="43" t="s">
        <v>15</v>
      </c>
      <c r="E35" s="42" t="s">
        <v>16</v>
      </c>
      <c r="F35" s="44" t="s">
        <v>2</v>
      </c>
      <c r="G35" s="45" t="s">
        <v>15</v>
      </c>
      <c r="H35" s="13"/>
      <c r="I35" s="92" t="s">
        <v>60</v>
      </c>
      <c r="J35" s="92"/>
      <c r="K35" s="92"/>
      <c r="L35" s="14" t="s">
        <v>10</v>
      </c>
      <c r="M35" s="46"/>
      <c r="N35" s="15" t="s">
        <v>81</v>
      </c>
      <c r="O35" s="47" t="s">
        <v>80</v>
      </c>
      <c r="P35" s="48"/>
      <c r="Q35" s="49">
        <v>4675550</v>
      </c>
      <c r="R35" s="95"/>
      <c r="S35" s="96"/>
      <c r="T35" s="50">
        <v>1466.21</v>
      </c>
      <c r="U35" s="50">
        <v>1631.3</v>
      </c>
      <c r="V35" s="50">
        <v>1692.19</v>
      </c>
      <c r="W35" s="51">
        <f t="shared" si="1"/>
        <v>115.41252617292201</v>
      </c>
      <c r="X35" s="51">
        <f t="shared" si="2"/>
        <v>103.73260589713726</v>
      </c>
      <c r="Y35" s="61" t="s">
        <v>188</v>
      </c>
      <c r="Z35" s="53" t="s">
        <v>179</v>
      </c>
    </row>
    <row r="36" spans="1:26" ht="24.75" hidden="1" customHeight="1" x14ac:dyDescent="0.2">
      <c r="A36" s="54" t="s">
        <v>47</v>
      </c>
      <c r="B36" s="55" t="s">
        <v>57</v>
      </c>
      <c r="C36" s="55" t="s">
        <v>45</v>
      </c>
      <c r="D36" s="56" t="s">
        <v>15</v>
      </c>
      <c r="E36" s="55" t="s">
        <v>45</v>
      </c>
      <c r="F36" s="57" t="s">
        <v>2</v>
      </c>
      <c r="G36" s="58" t="s">
        <v>55</v>
      </c>
      <c r="H36" s="16"/>
      <c r="I36" s="13"/>
      <c r="J36" s="98" t="s">
        <v>77</v>
      </c>
      <c r="K36" s="98"/>
      <c r="L36" s="14" t="s">
        <v>10</v>
      </c>
      <c r="M36" s="46"/>
      <c r="N36" s="17" t="s">
        <v>79</v>
      </c>
      <c r="O36" s="47" t="s">
        <v>78</v>
      </c>
      <c r="P36" s="48"/>
      <c r="Q36" s="49">
        <v>550550</v>
      </c>
      <c r="R36" s="93"/>
      <c r="S36" s="94"/>
      <c r="T36" s="59">
        <v>921.1</v>
      </c>
      <c r="U36" s="59">
        <v>550.54999999999995</v>
      </c>
      <c r="V36" s="59">
        <v>564.30573000000004</v>
      </c>
      <c r="W36" s="60">
        <f t="shared" si="1"/>
        <v>61.264328520247538</v>
      </c>
      <c r="X36" s="60">
        <f t="shared" si="2"/>
        <v>102.49854327490692</v>
      </c>
      <c r="Y36" s="61"/>
      <c r="Z36" s="62"/>
    </row>
    <row r="37" spans="1:26" ht="27.75" hidden="1" customHeight="1" x14ac:dyDescent="0.2">
      <c r="A37" s="54" t="s">
        <v>47</v>
      </c>
      <c r="B37" s="55" t="s">
        <v>57</v>
      </c>
      <c r="C37" s="55" t="s">
        <v>21</v>
      </c>
      <c r="D37" s="56" t="s">
        <v>15</v>
      </c>
      <c r="E37" s="55" t="s">
        <v>21</v>
      </c>
      <c r="F37" s="57" t="s">
        <v>2</v>
      </c>
      <c r="G37" s="58" t="s">
        <v>55</v>
      </c>
      <c r="H37" s="16"/>
      <c r="I37" s="13"/>
      <c r="J37" s="98" t="s">
        <v>74</v>
      </c>
      <c r="K37" s="98"/>
      <c r="L37" s="14" t="s">
        <v>10</v>
      </c>
      <c r="M37" s="46"/>
      <c r="N37" s="17" t="s">
        <v>76</v>
      </c>
      <c r="O37" s="47" t="s">
        <v>75</v>
      </c>
      <c r="P37" s="48"/>
      <c r="Q37" s="49">
        <v>33000</v>
      </c>
      <c r="R37" s="93"/>
      <c r="S37" s="94"/>
      <c r="T37" s="59">
        <v>10</v>
      </c>
      <c r="U37" s="59">
        <v>33</v>
      </c>
      <c r="V37" s="59">
        <v>37.851689999999998</v>
      </c>
      <c r="W37" s="60">
        <f t="shared" si="1"/>
        <v>378.51689999999996</v>
      </c>
      <c r="X37" s="60">
        <f t="shared" si="2"/>
        <v>114.7020909090909</v>
      </c>
      <c r="Y37" s="61"/>
      <c r="Z37" s="62"/>
    </row>
    <row r="38" spans="1:26" ht="84.75" hidden="1" customHeight="1" x14ac:dyDescent="0.2">
      <c r="A38" s="54" t="s">
        <v>47</v>
      </c>
      <c r="B38" s="55" t="s">
        <v>57</v>
      </c>
      <c r="C38" s="55" t="s">
        <v>70</v>
      </c>
      <c r="D38" s="56" t="s">
        <v>15</v>
      </c>
      <c r="E38" s="55" t="s">
        <v>16</v>
      </c>
      <c r="F38" s="57" t="s">
        <v>2</v>
      </c>
      <c r="G38" s="58" t="s">
        <v>55</v>
      </c>
      <c r="H38" s="16"/>
      <c r="I38" s="13"/>
      <c r="J38" s="98" t="s">
        <v>71</v>
      </c>
      <c r="K38" s="98"/>
      <c r="L38" s="14" t="s">
        <v>10</v>
      </c>
      <c r="M38" s="46"/>
      <c r="N38" s="17" t="s">
        <v>73</v>
      </c>
      <c r="O38" s="47" t="s">
        <v>72</v>
      </c>
      <c r="P38" s="48"/>
      <c r="Q38" s="49">
        <v>461000</v>
      </c>
      <c r="R38" s="93"/>
      <c r="S38" s="94"/>
      <c r="T38" s="59">
        <v>63.5</v>
      </c>
      <c r="U38" s="59">
        <v>461</v>
      </c>
      <c r="V38" s="59">
        <v>463.59573</v>
      </c>
      <c r="W38" s="60">
        <f t="shared" si="1"/>
        <v>730.0720157480315</v>
      </c>
      <c r="X38" s="60">
        <f t="shared" si="2"/>
        <v>100.56306507592193</v>
      </c>
      <c r="Y38" s="61"/>
      <c r="Z38" s="62"/>
    </row>
    <row r="39" spans="1:26" ht="16.5" hidden="1" customHeight="1" x14ac:dyDescent="0.2">
      <c r="A39" s="54" t="s">
        <v>47</v>
      </c>
      <c r="B39" s="55" t="s">
        <v>57</v>
      </c>
      <c r="C39" s="55" t="s">
        <v>37</v>
      </c>
      <c r="D39" s="56" t="s">
        <v>15</v>
      </c>
      <c r="E39" s="55" t="s">
        <v>16</v>
      </c>
      <c r="F39" s="57" t="s">
        <v>2</v>
      </c>
      <c r="G39" s="58" t="s">
        <v>55</v>
      </c>
      <c r="H39" s="16"/>
      <c r="I39" s="13"/>
      <c r="J39" s="98" t="s">
        <v>67</v>
      </c>
      <c r="K39" s="98"/>
      <c r="L39" s="14" t="s">
        <v>66</v>
      </c>
      <c r="M39" s="46"/>
      <c r="N39" s="17" t="s">
        <v>69</v>
      </c>
      <c r="O39" s="47" t="s">
        <v>68</v>
      </c>
      <c r="P39" s="48"/>
      <c r="Q39" s="49">
        <v>65000</v>
      </c>
      <c r="R39" s="93"/>
      <c r="S39" s="94"/>
      <c r="T39" s="59">
        <v>43</v>
      </c>
      <c r="U39" s="59">
        <v>65</v>
      </c>
      <c r="V39" s="59">
        <v>78.812100000000001</v>
      </c>
      <c r="W39" s="60">
        <f t="shared" si="1"/>
        <v>183.28395348837211</v>
      </c>
      <c r="X39" s="60">
        <f t="shared" si="2"/>
        <v>121.24938461538461</v>
      </c>
      <c r="Y39" s="61"/>
      <c r="Z39" s="62"/>
    </row>
    <row r="40" spans="1:26" ht="24" hidden="1" customHeight="1" x14ac:dyDescent="0.2">
      <c r="A40" s="54" t="s">
        <v>47</v>
      </c>
      <c r="B40" s="55" t="s">
        <v>57</v>
      </c>
      <c r="C40" s="55" t="s">
        <v>37</v>
      </c>
      <c r="D40" s="56" t="s">
        <v>15</v>
      </c>
      <c r="E40" s="55" t="s">
        <v>45</v>
      </c>
      <c r="F40" s="57" t="s">
        <v>2</v>
      </c>
      <c r="G40" s="58" t="s">
        <v>55</v>
      </c>
      <c r="H40" s="16"/>
      <c r="I40" s="13"/>
      <c r="J40" s="98" t="s">
        <v>63</v>
      </c>
      <c r="K40" s="98"/>
      <c r="L40" s="14" t="s">
        <v>10</v>
      </c>
      <c r="M40" s="46"/>
      <c r="N40" s="17" t="s">
        <v>65</v>
      </c>
      <c r="O40" s="47" t="s">
        <v>64</v>
      </c>
      <c r="P40" s="48"/>
      <c r="Q40" s="49">
        <v>66000</v>
      </c>
      <c r="R40" s="93"/>
      <c r="S40" s="94"/>
      <c r="T40" s="59">
        <v>0</v>
      </c>
      <c r="U40" s="59">
        <v>66</v>
      </c>
      <c r="V40" s="59">
        <v>86.259950000000003</v>
      </c>
      <c r="W40" s="60" t="e">
        <f t="shared" si="1"/>
        <v>#DIV/0!</v>
      </c>
      <c r="X40" s="60">
        <f t="shared" si="2"/>
        <v>130.69689393939393</v>
      </c>
      <c r="Y40" s="61"/>
      <c r="Z40" s="62"/>
    </row>
    <row r="41" spans="1:26" ht="13.5" hidden="1" customHeight="1" x14ac:dyDescent="0.2">
      <c r="A41" s="54" t="s">
        <v>47</v>
      </c>
      <c r="B41" s="55" t="s">
        <v>57</v>
      </c>
      <c r="C41" s="55" t="s">
        <v>56</v>
      </c>
      <c r="D41" s="56" t="s">
        <v>15</v>
      </c>
      <c r="E41" s="55" t="s">
        <v>45</v>
      </c>
      <c r="F41" s="57" t="s">
        <v>2</v>
      </c>
      <c r="G41" s="58" t="s">
        <v>55</v>
      </c>
      <c r="H41" s="16"/>
      <c r="I41" s="13"/>
      <c r="J41" s="98" t="s">
        <v>59</v>
      </c>
      <c r="K41" s="98"/>
      <c r="L41" s="14" t="s">
        <v>58</v>
      </c>
      <c r="M41" s="46"/>
      <c r="N41" s="17" t="s">
        <v>62</v>
      </c>
      <c r="O41" s="47" t="s">
        <v>61</v>
      </c>
      <c r="P41" s="48"/>
      <c r="Q41" s="49">
        <v>3500000</v>
      </c>
      <c r="R41" s="93"/>
      <c r="S41" s="94"/>
      <c r="T41" s="59">
        <v>0</v>
      </c>
      <c r="U41" s="59">
        <v>3500</v>
      </c>
      <c r="V41" s="59">
        <v>3453.4017399999998</v>
      </c>
      <c r="W41" s="60" t="e">
        <f t="shared" si="1"/>
        <v>#DIV/0!</v>
      </c>
      <c r="X41" s="60">
        <f t="shared" si="2"/>
        <v>98.668621142857134</v>
      </c>
      <c r="Y41" s="61"/>
      <c r="Z41" s="62"/>
    </row>
    <row r="42" spans="1:26" ht="13.5" customHeight="1" x14ac:dyDescent="0.2">
      <c r="A42" s="41" t="s">
        <v>47</v>
      </c>
      <c r="B42" s="42" t="s">
        <v>46</v>
      </c>
      <c r="C42" s="42" t="s">
        <v>16</v>
      </c>
      <c r="D42" s="43" t="s">
        <v>15</v>
      </c>
      <c r="E42" s="42" t="s">
        <v>16</v>
      </c>
      <c r="F42" s="44" t="s">
        <v>2</v>
      </c>
      <c r="G42" s="45" t="s">
        <v>15</v>
      </c>
      <c r="H42" s="13"/>
      <c r="I42" s="92" t="s">
        <v>50</v>
      </c>
      <c r="J42" s="92"/>
      <c r="K42" s="92"/>
      <c r="L42" s="14" t="s">
        <v>48</v>
      </c>
      <c r="M42" s="46"/>
      <c r="N42" s="15" t="s">
        <v>54</v>
      </c>
      <c r="O42" s="47" t="s">
        <v>53</v>
      </c>
      <c r="P42" s="48"/>
      <c r="Q42" s="49">
        <v>0</v>
      </c>
      <c r="R42" s="95"/>
      <c r="S42" s="96"/>
      <c r="T42" s="50">
        <f t="shared" ref="T42" si="11">T43</f>
        <v>0</v>
      </c>
      <c r="U42" s="50">
        <f>U43</f>
        <v>0</v>
      </c>
      <c r="V42" s="50">
        <f>V43</f>
        <v>-23.81</v>
      </c>
      <c r="W42" s="51"/>
      <c r="X42" s="51"/>
      <c r="Y42" s="52" t="s">
        <v>179</v>
      </c>
      <c r="Z42" s="53" t="s">
        <v>179</v>
      </c>
    </row>
    <row r="43" spans="1:26" ht="13.5" customHeight="1" x14ac:dyDescent="0.2">
      <c r="A43" s="54" t="s">
        <v>47</v>
      </c>
      <c r="B43" s="55" t="s">
        <v>46</v>
      </c>
      <c r="C43" s="55" t="s">
        <v>45</v>
      </c>
      <c r="D43" s="56" t="s">
        <v>44</v>
      </c>
      <c r="E43" s="55" t="s">
        <v>3</v>
      </c>
      <c r="F43" s="57" t="s">
        <v>2</v>
      </c>
      <c r="G43" s="58" t="s">
        <v>15</v>
      </c>
      <c r="H43" s="16"/>
      <c r="I43" s="13"/>
      <c r="J43" s="98" t="s">
        <v>49</v>
      </c>
      <c r="K43" s="98"/>
      <c r="L43" s="14" t="s">
        <v>48</v>
      </c>
      <c r="M43" s="46"/>
      <c r="N43" s="17" t="s">
        <v>172</v>
      </c>
      <c r="O43" s="47" t="s">
        <v>52</v>
      </c>
      <c r="P43" s="48"/>
      <c r="Q43" s="49">
        <v>0</v>
      </c>
      <c r="R43" s="93"/>
      <c r="S43" s="94"/>
      <c r="T43" s="59">
        <v>0</v>
      </c>
      <c r="U43" s="59">
        <v>0</v>
      </c>
      <c r="V43" s="59">
        <v>-23.81</v>
      </c>
      <c r="W43" s="60"/>
      <c r="X43" s="60"/>
      <c r="Y43" s="61" t="s">
        <v>196</v>
      </c>
      <c r="Z43" s="62" t="s">
        <v>196</v>
      </c>
    </row>
    <row r="44" spans="1:26" ht="13.5" customHeight="1" x14ac:dyDescent="0.2">
      <c r="A44" s="41" t="s">
        <v>7</v>
      </c>
      <c r="B44" s="42" t="s">
        <v>16</v>
      </c>
      <c r="C44" s="42" t="s">
        <v>16</v>
      </c>
      <c r="D44" s="43" t="s">
        <v>15</v>
      </c>
      <c r="E44" s="42" t="s">
        <v>16</v>
      </c>
      <c r="F44" s="44" t="s">
        <v>2</v>
      </c>
      <c r="G44" s="45" t="s">
        <v>15</v>
      </c>
      <c r="H44" s="92" t="s">
        <v>14</v>
      </c>
      <c r="I44" s="92"/>
      <c r="J44" s="92"/>
      <c r="K44" s="92"/>
      <c r="L44" s="14" t="s">
        <v>10</v>
      </c>
      <c r="M44" s="46"/>
      <c r="N44" s="15" t="s">
        <v>43</v>
      </c>
      <c r="O44" s="47" t="s">
        <v>42</v>
      </c>
      <c r="P44" s="48"/>
      <c r="Q44" s="49">
        <v>520153839.97000003</v>
      </c>
      <c r="R44" s="95"/>
      <c r="S44" s="96"/>
      <c r="T44" s="50">
        <f t="shared" ref="T44" si="12">T45+T50</f>
        <v>304539.09999999998</v>
      </c>
      <c r="U44" s="50">
        <f>U45+U50</f>
        <v>450504.01997999998</v>
      </c>
      <c r="V44" s="50">
        <f>V45+V50</f>
        <v>436761.37998000003</v>
      </c>
      <c r="W44" s="51">
        <f t="shared" si="1"/>
        <v>143.41717696676716</v>
      </c>
      <c r="X44" s="51">
        <f t="shared" si="2"/>
        <v>96.949496699139317</v>
      </c>
      <c r="Y44" s="52" t="s">
        <v>179</v>
      </c>
      <c r="Z44" s="53" t="s">
        <v>179</v>
      </c>
    </row>
    <row r="45" spans="1:26" ht="24.75" customHeight="1" x14ac:dyDescent="0.2">
      <c r="A45" s="41" t="s">
        <v>7</v>
      </c>
      <c r="B45" s="42" t="s">
        <v>21</v>
      </c>
      <c r="C45" s="42" t="s">
        <v>16</v>
      </c>
      <c r="D45" s="43" t="s">
        <v>15</v>
      </c>
      <c r="E45" s="42" t="s">
        <v>16</v>
      </c>
      <c r="F45" s="44" t="s">
        <v>2</v>
      </c>
      <c r="G45" s="45" t="s">
        <v>15</v>
      </c>
      <c r="H45" s="13"/>
      <c r="I45" s="92" t="s">
        <v>23</v>
      </c>
      <c r="J45" s="92"/>
      <c r="K45" s="92"/>
      <c r="L45" s="14" t="s">
        <v>10</v>
      </c>
      <c r="M45" s="46"/>
      <c r="N45" s="15" t="s">
        <v>41</v>
      </c>
      <c r="O45" s="47" t="s">
        <v>40</v>
      </c>
      <c r="P45" s="48"/>
      <c r="Q45" s="49">
        <v>520156156.11000001</v>
      </c>
      <c r="R45" s="95"/>
      <c r="S45" s="96"/>
      <c r="T45" s="50">
        <f t="shared" ref="T45" si="13">SUM(T46:T49)</f>
        <v>304539.09999999998</v>
      </c>
      <c r="U45" s="50">
        <f>SUM(U46:U49)</f>
        <v>450504.01999999996</v>
      </c>
      <c r="V45" s="50">
        <f>SUM(V46:V49)</f>
        <v>436761.38</v>
      </c>
      <c r="W45" s="51">
        <f t="shared" si="1"/>
        <v>143.41717697333448</v>
      </c>
      <c r="X45" s="51">
        <f t="shared" si="2"/>
        <v>96.949496699274746</v>
      </c>
      <c r="Y45" s="52" t="s">
        <v>179</v>
      </c>
      <c r="Z45" s="53" t="s">
        <v>179</v>
      </c>
    </row>
    <row r="46" spans="1:26" ht="21.75" customHeight="1" x14ac:dyDescent="0.2">
      <c r="A46" s="54" t="s">
        <v>7</v>
      </c>
      <c r="B46" s="55" t="s">
        <v>21</v>
      </c>
      <c r="C46" s="55" t="s">
        <v>37</v>
      </c>
      <c r="D46" s="56" t="s">
        <v>15</v>
      </c>
      <c r="E46" s="55" t="s">
        <v>16</v>
      </c>
      <c r="F46" s="57" t="s">
        <v>2</v>
      </c>
      <c r="G46" s="58" t="s">
        <v>1</v>
      </c>
      <c r="H46" s="16"/>
      <c r="I46" s="13"/>
      <c r="J46" s="98" t="s">
        <v>36</v>
      </c>
      <c r="K46" s="98"/>
      <c r="L46" s="14" t="s">
        <v>10</v>
      </c>
      <c r="M46" s="46"/>
      <c r="N46" s="17" t="s">
        <v>39</v>
      </c>
      <c r="O46" s="47" t="s">
        <v>38</v>
      </c>
      <c r="P46" s="48"/>
      <c r="Q46" s="49">
        <v>36502400</v>
      </c>
      <c r="R46" s="93"/>
      <c r="S46" s="94"/>
      <c r="T46" s="59">
        <v>34324</v>
      </c>
      <c r="U46" s="59">
        <v>34324</v>
      </c>
      <c r="V46" s="59">
        <v>34324</v>
      </c>
      <c r="W46" s="60">
        <f t="shared" si="1"/>
        <v>100</v>
      </c>
      <c r="X46" s="60">
        <f t="shared" si="2"/>
        <v>100</v>
      </c>
      <c r="Y46" s="61" t="s">
        <v>179</v>
      </c>
      <c r="Z46" s="62" t="s">
        <v>179</v>
      </c>
    </row>
    <row r="47" spans="1:26" ht="36" x14ac:dyDescent="0.2">
      <c r="A47" s="54" t="s">
        <v>7</v>
      </c>
      <c r="B47" s="55" t="s">
        <v>21</v>
      </c>
      <c r="C47" s="55" t="s">
        <v>33</v>
      </c>
      <c r="D47" s="56" t="s">
        <v>15</v>
      </c>
      <c r="E47" s="55" t="s">
        <v>16</v>
      </c>
      <c r="F47" s="57" t="s">
        <v>2</v>
      </c>
      <c r="G47" s="58" t="s">
        <v>1</v>
      </c>
      <c r="H47" s="16"/>
      <c r="I47" s="13"/>
      <c r="J47" s="98" t="s">
        <v>32</v>
      </c>
      <c r="K47" s="98"/>
      <c r="L47" s="14" t="s">
        <v>10</v>
      </c>
      <c r="M47" s="46"/>
      <c r="N47" s="17" t="s">
        <v>35</v>
      </c>
      <c r="O47" s="47" t="s">
        <v>34</v>
      </c>
      <c r="P47" s="48"/>
      <c r="Q47" s="49">
        <v>244936667.11000001</v>
      </c>
      <c r="R47" s="93"/>
      <c r="S47" s="94"/>
      <c r="T47" s="59">
        <v>65793.399999999994</v>
      </c>
      <c r="U47" s="59">
        <v>152843.44</v>
      </c>
      <c r="V47" s="59">
        <v>140361.17000000001</v>
      </c>
      <c r="W47" s="60">
        <f t="shared" si="1"/>
        <v>213.33624649280932</v>
      </c>
      <c r="X47" s="60">
        <f t="shared" si="2"/>
        <v>91.833296869005309</v>
      </c>
      <c r="Y47" s="61" t="s">
        <v>185</v>
      </c>
      <c r="Z47" s="62" t="s">
        <v>179</v>
      </c>
    </row>
    <row r="48" spans="1:26" ht="36" x14ac:dyDescent="0.2">
      <c r="A48" s="54" t="s">
        <v>7</v>
      </c>
      <c r="B48" s="55" t="s">
        <v>21</v>
      </c>
      <c r="C48" s="55" t="s">
        <v>29</v>
      </c>
      <c r="D48" s="56" t="s">
        <v>15</v>
      </c>
      <c r="E48" s="55" t="s">
        <v>16</v>
      </c>
      <c r="F48" s="57" t="s">
        <v>2</v>
      </c>
      <c r="G48" s="58" t="s">
        <v>1</v>
      </c>
      <c r="H48" s="16"/>
      <c r="I48" s="13"/>
      <c r="J48" s="98" t="s">
        <v>27</v>
      </c>
      <c r="K48" s="98"/>
      <c r="L48" s="14" t="s">
        <v>10</v>
      </c>
      <c r="M48" s="46"/>
      <c r="N48" s="17" t="s">
        <v>31</v>
      </c>
      <c r="O48" s="47" t="s">
        <v>30</v>
      </c>
      <c r="P48" s="48"/>
      <c r="Q48" s="49">
        <v>208967600</v>
      </c>
      <c r="R48" s="93"/>
      <c r="S48" s="94"/>
      <c r="T48" s="59">
        <v>195771.7</v>
      </c>
      <c r="U48" s="59">
        <v>229908.4</v>
      </c>
      <c r="V48" s="59">
        <v>228648.03</v>
      </c>
      <c r="W48" s="60">
        <f t="shared" si="1"/>
        <v>116.79319840405941</v>
      </c>
      <c r="X48" s="60">
        <f t="shared" si="2"/>
        <v>99.451794714764659</v>
      </c>
      <c r="Y48" s="61" t="s">
        <v>187</v>
      </c>
      <c r="Z48" s="62" t="s">
        <v>179</v>
      </c>
    </row>
    <row r="49" spans="1:26" ht="36" x14ac:dyDescent="0.2">
      <c r="A49" s="54" t="s">
        <v>7</v>
      </c>
      <c r="B49" s="55" t="s">
        <v>21</v>
      </c>
      <c r="C49" s="55" t="s">
        <v>24</v>
      </c>
      <c r="D49" s="56" t="s">
        <v>15</v>
      </c>
      <c r="E49" s="55" t="s">
        <v>16</v>
      </c>
      <c r="F49" s="57" t="s">
        <v>2</v>
      </c>
      <c r="G49" s="58" t="s">
        <v>1</v>
      </c>
      <c r="H49" s="16"/>
      <c r="I49" s="13"/>
      <c r="J49" s="98" t="s">
        <v>22</v>
      </c>
      <c r="K49" s="98"/>
      <c r="L49" s="14" t="s">
        <v>10</v>
      </c>
      <c r="M49" s="46"/>
      <c r="N49" s="17" t="s">
        <v>26</v>
      </c>
      <c r="O49" s="47" t="s">
        <v>25</v>
      </c>
      <c r="P49" s="48"/>
      <c r="Q49" s="49">
        <v>29749489</v>
      </c>
      <c r="R49" s="93"/>
      <c r="S49" s="94"/>
      <c r="T49" s="59">
        <v>8650</v>
      </c>
      <c r="U49" s="59">
        <v>33428.18</v>
      </c>
      <c r="V49" s="59">
        <v>33428.18</v>
      </c>
      <c r="W49" s="60">
        <f t="shared" si="1"/>
        <v>386.45294797687859</v>
      </c>
      <c r="X49" s="60">
        <f t="shared" si="2"/>
        <v>100</v>
      </c>
      <c r="Y49" s="61" t="s">
        <v>186</v>
      </c>
      <c r="Z49" s="62" t="s">
        <v>179</v>
      </c>
    </row>
    <row r="50" spans="1:26" ht="36" customHeight="1" x14ac:dyDescent="0.2">
      <c r="A50" s="41" t="s">
        <v>7</v>
      </c>
      <c r="B50" s="42" t="s">
        <v>6</v>
      </c>
      <c r="C50" s="42" t="s">
        <v>16</v>
      </c>
      <c r="D50" s="43" t="s">
        <v>15</v>
      </c>
      <c r="E50" s="42" t="s">
        <v>16</v>
      </c>
      <c r="F50" s="44" t="s">
        <v>2</v>
      </c>
      <c r="G50" s="45" t="s">
        <v>15</v>
      </c>
      <c r="H50" s="13"/>
      <c r="I50" s="92" t="s">
        <v>13</v>
      </c>
      <c r="J50" s="92"/>
      <c r="K50" s="92"/>
      <c r="L50" s="14" t="s">
        <v>11</v>
      </c>
      <c r="M50" s="46"/>
      <c r="N50" s="15" t="s">
        <v>20</v>
      </c>
      <c r="O50" s="47" t="s">
        <v>19</v>
      </c>
      <c r="P50" s="48"/>
      <c r="Q50" s="49">
        <v>-2316.14</v>
      </c>
      <c r="R50" s="95"/>
      <c r="S50" s="96"/>
      <c r="T50" s="50">
        <f t="shared" ref="T50" si="14">T51</f>
        <v>0</v>
      </c>
      <c r="U50" s="50">
        <f>U51</f>
        <v>-2.0000000000000002E-5</v>
      </c>
      <c r="V50" s="50">
        <f>V51</f>
        <v>-2.0000000000000002E-5</v>
      </c>
      <c r="W50" s="51"/>
      <c r="X50" s="51">
        <f t="shared" si="2"/>
        <v>100</v>
      </c>
      <c r="Y50" s="52" t="s">
        <v>179</v>
      </c>
      <c r="Z50" s="53" t="s">
        <v>179</v>
      </c>
    </row>
    <row r="51" spans="1:26" ht="35.25" customHeight="1" thickBot="1" x14ac:dyDescent="0.25">
      <c r="A51" s="54" t="s">
        <v>7</v>
      </c>
      <c r="B51" s="55" t="s">
        <v>6</v>
      </c>
      <c r="C51" s="55" t="s">
        <v>16</v>
      </c>
      <c r="D51" s="56" t="s">
        <v>15</v>
      </c>
      <c r="E51" s="55" t="s">
        <v>3</v>
      </c>
      <c r="F51" s="57" t="s">
        <v>2</v>
      </c>
      <c r="G51" s="58" t="s">
        <v>1</v>
      </c>
      <c r="H51" s="16"/>
      <c r="I51" s="13"/>
      <c r="J51" s="98" t="s">
        <v>12</v>
      </c>
      <c r="K51" s="98"/>
      <c r="L51" s="14" t="s">
        <v>11</v>
      </c>
      <c r="M51" s="46"/>
      <c r="N51" s="17" t="s">
        <v>18</v>
      </c>
      <c r="O51" s="47" t="s">
        <v>17</v>
      </c>
      <c r="P51" s="48"/>
      <c r="Q51" s="49">
        <v>-2316.14</v>
      </c>
      <c r="R51" s="93"/>
      <c r="S51" s="94"/>
      <c r="T51" s="59">
        <v>0</v>
      </c>
      <c r="U51" s="59">
        <v>-2.0000000000000002E-5</v>
      </c>
      <c r="V51" s="59">
        <v>-2.0000000000000002E-5</v>
      </c>
      <c r="W51" s="60"/>
      <c r="X51" s="60">
        <f t="shared" si="2"/>
        <v>100</v>
      </c>
      <c r="Y51" s="61" t="s">
        <v>179</v>
      </c>
      <c r="Z51" s="62" t="s">
        <v>179</v>
      </c>
    </row>
    <row r="52" spans="1:26" ht="0.75" customHeight="1" thickBot="1" x14ac:dyDescent="0.25">
      <c r="A52" s="63" t="s">
        <v>7</v>
      </c>
      <c r="B52" s="64" t="s">
        <v>6</v>
      </c>
      <c r="C52" s="64" t="s">
        <v>5</v>
      </c>
      <c r="D52" s="64" t="s">
        <v>4</v>
      </c>
      <c r="E52" s="64" t="s">
        <v>3</v>
      </c>
      <c r="F52" s="64" t="s">
        <v>2</v>
      </c>
      <c r="G52" s="64" t="s">
        <v>1</v>
      </c>
      <c r="H52" s="65"/>
      <c r="I52" s="65"/>
      <c r="J52" s="65"/>
      <c r="K52" s="65"/>
      <c r="L52" s="65" t="s">
        <v>10</v>
      </c>
      <c r="M52" s="65"/>
      <c r="N52" s="66" t="s">
        <v>9</v>
      </c>
      <c r="O52" s="64" t="s">
        <v>8</v>
      </c>
      <c r="P52" s="64"/>
      <c r="Q52" s="67">
        <v>705552628.97000003</v>
      </c>
      <c r="R52" s="68"/>
      <c r="S52" s="69"/>
      <c r="T52" s="70">
        <v>705552628.97000003</v>
      </c>
      <c r="U52" s="70">
        <v>705552628.97000003</v>
      </c>
      <c r="V52" s="70">
        <v>705552628.97000003</v>
      </c>
      <c r="W52" s="71">
        <f t="shared" si="1"/>
        <v>100</v>
      </c>
      <c r="X52" s="71">
        <f t="shared" si="2"/>
        <v>100</v>
      </c>
      <c r="Y52" s="72"/>
      <c r="Z52" s="72"/>
    </row>
    <row r="53" spans="1:26" ht="12.75" customHeight="1" x14ac:dyDescent="0.2">
      <c r="A53" s="99" t="s">
        <v>180</v>
      </c>
      <c r="B53" s="100"/>
      <c r="C53" s="100"/>
      <c r="D53" s="100"/>
      <c r="E53" s="100"/>
      <c r="F53" s="100"/>
      <c r="G53" s="100"/>
      <c r="H53" s="100"/>
      <c r="I53" s="100"/>
      <c r="J53" s="100"/>
      <c r="K53" s="100"/>
      <c r="L53" s="100"/>
      <c r="M53" s="100"/>
      <c r="N53" s="100"/>
      <c r="O53" s="73"/>
      <c r="P53" s="74"/>
      <c r="Q53" s="75">
        <v>705552628.97000003</v>
      </c>
      <c r="R53" s="76">
        <v>0</v>
      </c>
      <c r="S53" s="77">
        <v>0</v>
      </c>
      <c r="T53" s="78">
        <f>T44+T10</f>
        <v>474505.07999999996</v>
      </c>
      <c r="U53" s="78">
        <f>U44+U10</f>
        <v>663987.31998000003</v>
      </c>
      <c r="V53" s="78">
        <f>V44+V10-0.01</f>
        <v>656186.93998000002</v>
      </c>
      <c r="W53" s="79">
        <f t="shared" si="1"/>
        <v>138.28870704187196</v>
      </c>
      <c r="X53" s="79">
        <f t="shared" si="2"/>
        <v>98.825221541845863</v>
      </c>
      <c r="Y53" s="80" t="s">
        <v>179</v>
      </c>
      <c r="Z53" s="80" t="s">
        <v>179</v>
      </c>
    </row>
    <row r="54" spans="1:26" ht="12.75" customHeight="1" x14ac:dyDescent="0.2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</row>
    <row r="55" spans="1:26" ht="12.75" customHeight="1" x14ac:dyDescent="0.2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7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</row>
    <row r="56" spans="1:26" ht="2.1" customHeight="1" x14ac:dyDescent="0.2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</row>
  </sheetData>
  <mergeCells count="86">
    <mergeCell ref="R44:S44"/>
    <mergeCell ref="I11:K11"/>
    <mergeCell ref="R11:S11"/>
    <mergeCell ref="A9:G9"/>
    <mergeCell ref="J12:K12"/>
    <mergeCell ref="R12:S12"/>
    <mergeCell ref="H10:K10"/>
    <mergeCell ref="R10:S10"/>
    <mergeCell ref="J24:K24"/>
    <mergeCell ref="R24:S24"/>
    <mergeCell ref="I15:K15"/>
    <mergeCell ref="R15:S15"/>
    <mergeCell ref="I20:K20"/>
    <mergeCell ref="J28:K28"/>
    <mergeCell ref="R28:S28"/>
    <mergeCell ref="I27:K27"/>
    <mergeCell ref="A5:Z5"/>
    <mergeCell ref="A4:Z4"/>
    <mergeCell ref="A6:Z6"/>
    <mergeCell ref="I23:K23"/>
    <mergeCell ref="R23:S23"/>
    <mergeCell ref="J16:K16"/>
    <mergeCell ref="R16:S16"/>
    <mergeCell ref="J17:K17"/>
    <mergeCell ref="R17:S17"/>
    <mergeCell ref="J18:K18"/>
    <mergeCell ref="R18:S18"/>
    <mergeCell ref="J19:K19"/>
    <mergeCell ref="R19:S19"/>
    <mergeCell ref="J21:K21"/>
    <mergeCell ref="R21:S21"/>
    <mergeCell ref="J22:K22"/>
    <mergeCell ref="R27:S27"/>
    <mergeCell ref="J25:K25"/>
    <mergeCell ref="R25:S25"/>
    <mergeCell ref="J26:K26"/>
    <mergeCell ref="R26:S26"/>
    <mergeCell ref="J33:K33"/>
    <mergeCell ref="R33:S33"/>
    <mergeCell ref="J34:K34"/>
    <mergeCell ref="R34:S34"/>
    <mergeCell ref="J31:K31"/>
    <mergeCell ref="R31:S31"/>
    <mergeCell ref="I29:K29"/>
    <mergeCell ref="R29:S29"/>
    <mergeCell ref="I32:K32"/>
    <mergeCell ref="R32:S32"/>
    <mergeCell ref="J30:K30"/>
    <mergeCell ref="R30:S30"/>
    <mergeCell ref="R40:S40"/>
    <mergeCell ref="J41:K41"/>
    <mergeCell ref="R41:S41"/>
    <mergeCell ref="J36:K36"/>
    <mergeCell ref="R36:S36"/>
    <mergeCell ref="J37:K37"/>
    <mergeCell ref="J46:K46"/>
    <mergeCell ref="R46:S46"/>
    <mergeCell ref="I45:K45"/>
    <mergeCell ref="J47:K47"/>
    <mergeCell ref="R47:S47"/>
    <mergeCell ref="R45:S45"/>
    <mergeCell ref="A53:N53"/>
    <mergeCell ref="R48:S48"/>
    <mergeCell ref="J49:K49"/>
    <mergeCell ref="R49:S49"/>
    <mergeCell ref="J51:K51"/>
    <mergeCell ref="R51:S51"/>
    <mergeCell ref="I50:K50"/>
    <mergeCell ref="R50:S50"/>
    <mergeCell ref="J48:K48"/>
    <mergeCell ref="H44:K44"/>
    <mergeCell ref="R22:S22"/>
    <mergeCell ref="R20:S20"/>
    <mergeCell ref="A8:G8"/>
    <mergeCell ref="J43:K43"/>
    <mergeCell ref="R43:S43"/>
    <mergeCell ref="I35:K35"/>
    <mergeCell ref="R35:S35"/>
    <mergeCell ref="I42:K42"/>
    <mergeCell ref="R42:S42"/>
    <mergeCell ref="R37:S37"/>
    <mergeCell ref="J38:K38"/>
    <mergeCell ref="R38:S38"/>
    <mergeCell ref="J39:K39"/>
    <mergeCell ref="R39:S39"/>
    <mergeCell ref="J40:K40"/>
  </mergeCells>
  <printOptions horizontalCentered="1"/>
  <pageMargins left="0.39370078740157483" right="0.39370078740157483" top="0.39370078740157483" bottom="0.39370078740157483" header="0.19685039370078741" footer="0.19685039370078741"/>
  <pageSetup paperSize="9" scale="63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Доходы_2</vt:lpstr>
      <vt:lpstr>Доходы_2!Заголовки_для_печати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Пользователь</cp:lastModifiedBy>
  <cp:lastPrinted>2025-04-23T07:05:58Z</cp:lastPrinted>
  <dcterms:created xsi:type="dcterms:W3CDTF">2024-03-27T09:15:37Z</dcterms:created>
  <dcterms:modified xsi:type="dcterms:W3CDTF">2025-04-23T07:06:18Z</dcterms:modified>
</cp:coreProperties>
</file>