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Бюджет_1" sheetId="1" r:id="rId1"/>
  </sheets>
  <definedNames>
    <definedName name="_xlnm.Print_Titles" localSheetId="0">Бюджет_1!$6:$6</definedName>
  </definedNames>
  <calcPr calcId="145621" iterate="1"/>
</workbook>
</file>

<file path=xl/calcChain.xml><?xml version="1.0" encoding="utf-8"?>
<calcChain xmlns="http://schemas.openxmlformats.org/spreadsheetml/2006/main">
  <c r="R63" i="1" l="1"/>
  <c r="O41" i="1"/>
  <c r="O46" i="1"/>
  <c r="O56" i="1" l="1"/>
  <c r="O50" i="1"/>
  <c r="O35" i="1"/>
  <c r="O26" i="1"/>
  <c r="O22" i="1"/>
  <c r="O8" i="1"/>
  <c r="O61" i="1"/>
  <c r="O58" i="1"/>
  <c r="Q48" i="1"/>
  <c r="O48" i="1"/>
  <c r="O39" i="1"/>
  <c r="O37" i="1"/>
  <c r="O30" i="1"/>
  <c r="O28" i="1"/>
  <c r="O45" i="1" l="1"/>
  <c r="O17" i="1" l="1"/>
  <c r="O15" i="1"/>
  <c r="O13" i="1"/>
  <c r="O7" i="1" l="1"/>
  <c r="O65" i="1" s="1"/>
  <c r="Q41" i="1"/>
  <c r="P41" i="1"/>
  <c r="P30" i="1"/>
  <c r="P22" i="1"/>
  <c r="Q61" i="1"/>
  <c r="P61" i="1"/>
  <c r="Q58" i="1"/>
  <c r="P58" i="1"/>
  <c r="R57" i="1"/>
  <c r="Q56" i="1"/>
  <c r="P56" i="1"/>
  <c r="Q50" i="1"/>
  <c r="P50" i="1"/>
  <c r="Q46" i="1"/>
  <c r="P46" i="1"/>
  <c r="Q39" i="1"/>
  <c r="P39" i="1"/>
  <c r="Q37" i="1"/>
  <c r="P37" i="1"/>
  <c r="Q30" i="1"/>
  <c r="Q28" i="1"/>
  <c r="P28" i="1"/>
  <c r="Q26" i="1"/>
  <c r="P26" i="1"/>
  <c r="R27" i="1"/>
  <c r="Q22" i="1"/>
  <c r="Q17" i="1"/>
  <c r="P17" i="1"/>
  <c r="Q13" i="1"/>
  <c r="P13" i="1"/>
  <c r="Q8" i="1"/>
  <c r="P8" i="1"/>
  <c r="Q7" i="1" l="1"/>
  <c r="R26" i="1"/>
  <c r="P7" i="1"/>
  <c r="Q45" i="1"/>
  <c r="R56" i="1"/>
  <c r="P48" i="1"/>
  <c r="P45" i="1" s="1"/>
  <c r="R32" i="1"/>
  <c r="R19" i="1"/>
  <c r="P65" i="1" l="1"/>
  <c r="Q65" i="1"/>
  <c r="R64" i="1"/>
  <c r="S57" i="1" l="1"/>
  <c r="S53" i="1"/>
  <c r="S49" i="1"/>
  <c r="S45" i="1"/>
  <c r="S37" i="1"/>
  <c r="S33" i="1"/>
  <c r="S29" i="1"/>
  <c r="S13" i="1"/>
  <c r="S31" i="1"/>
  <c r="S11" i="1"/>
  <c r="S56" i="1"/>
  <c r="S52" i="1"/>
  <c r="S48" i="1"/>
  <c r="S44" i="1"/>
  <c r="S40" i="1"/>
  <c r="S36" i="1"/>
  <c r="S32" i="1"/>
  <c r="S28" i="1"/>
  <c r="S24" i="1"/>
  <c r="S20" i="1"/>
  <c r="S16" i="1"/>
  <c r="S12" i="1"/>
  <c r="S8" i="1"/>
  <c r="S62" i="1"/>
  <c r="S59" i="1"/>
  <c r="S55" i="1"/>
  <c r="S51" i="1"/>
  <c r="S47" i="1"/>
  <c r="S43" i="1"/>
  <c r="S39" i="1"/>
  <c r="S23" i="1"/>
  <c r="S15" i="1"/>
  <c r="S63" i="1"/>
  <c r="S58" i="1"/>
  <c r="S54" i="1"/>
  <c r="S50" i="1"/>
  <c r="S46" i="1"/>
  <c r="S42" i="1"/>
  <c r="S38" i="1"/>
  <c r="S34" i="1"/>
  <c r="S30" i="1"/>
  <c r="S26" i="1"/>
  <c r="S22" i="1"/>
  <c r="S18" i="1"/>
  <c r="S14" i="1"/>
  <c r="S10" i="1"/>
  <c r="S60" i="1"/>
  <c r="S64" i="1"/>
  <c r="S25" i="1"/>
  <c r="S21" i="1"/>
  <c r="S17" i="1"/>
  <c r="S9" i="1"/>
  <c r="S61" i="1"/>
  <c r="S35" i="1"/>
  <c r="S27" i="1"/>
  <c r="S19" i="1"/>
  <c r="S41" i="1"/>
  <c r="S7" i="1"/>
  <c r="R44" i="1"/>
  <c r="R21" i="1" l="1"/>
  <c r="R62" i="1"/>
  <c r="R61" i="1"/>
  <c r="R60" i="1"/>
  <c r="R59" i="1"/>
  <c r="R58" i="1"/>
  <c r="R55" i="1"/>
  <c r="R54" i="1"/>
  <c r="R53" i="1"/>
  <c r="R52" i="1"/>
  <c r="R51" i="1"/>
  <c r="R50" i="1"/>
  <c r="R49" i="1"/>
  <c r="R48" i="1"/>
  <c r="R47" i="1"/>
  <c r="R46" i="1"/>
  <c r="R42" i="1"/>
  <c r="R41" i="1"/>
  <c r="R40" i="1"/>
  <c r="R39" i="1"/>
  <c r="R38" i="1"/>
  <c r="R37" i="1"/>
  <c r="R34" i="1"/>
  <c r="R33" i="1"/>
  <c r="R31" i="1"/>
  <c r="R30" i="1"/>
  <c r="R29" i="1"/>
  <c r="R28" i="1"/>
  <c r="R25" i="1"/>
  <c r="R24" i="1"/>
  <c r="R23" i="1"/>
  <c r="R22" i="1"/>
  <c r="R20" i="1"/>
  <c r="R18" i="1"/>
  <c r="R17" i="1"/>
  <c r="R14" i="1"/>
  <c r="R13" i="1"/>
  <c r="R12" i="1"/>
  <c r="R11" i="1"/>
  <c r="R10" i="1"/>
  <c r="R8" i="1"/>
  <c r="R9" i="1"/>
  <c r="R7" i="1" l="1"/>
  <c r="R45" i="1"/>
  <c r="R65" i="1" l="1"/>
</calcChain>
</file>

<file path=xl/sharedStrings.xml><?xml version="1.0" encoding="utf-8"?>
<sst xmlns="http://schemas.openxmlformats.org/spreadsheetml/2006/main" count="90" uniqueCount="61">
  <si>
    <t/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</si>
  <si>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</si>
  <si>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</si>
  <si>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</si>
  <si>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</si>
  <si>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</si>
  <si>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</si>
  <si>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</si>
  <si>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</si>
  <si>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</si>
  <si>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</si>
  <si>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</si>
  <si>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</si>
  <si>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</si>
  <si>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</si>
  <si>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</si>
  <si>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Муниципальное учреждение "Районное управление образования и по делам молодежи"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</si>
  <si>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</si>
  <si>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</si>
  <si>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</si>
  <si>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</si>
  <si>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</si>
  <si>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</si>
  <si>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социальной политики</t>
  </si>
  <si>
    <t>Пенсионное обеспечение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</si>
  <si>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</si>
  <si>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</si>
  <si>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</si>
  <si>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</si>
  <si>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</si>
  <si>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</si>
  <si>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</si>
  <si>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Сельское хозяйство и рыболовство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</si>
  <si>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</si>
  <si>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</si>
  <si>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</si>
  <si>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</si>
  <si>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</si>
  <si>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</si>
  <si>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</si>
  <si>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Лахденпохского муниципального района</t>
  </si>
  <si>
    <t>Наименование</t>
  </si>
  <si>
    <t>(тыс.рублей)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</si>
  <si>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</si>
  <si>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Другие вопросы в области национальной экономики</t>
  </si>
  <si>
    <t>ИТОГО</t>
  </si>
  <si>
    <t>Массовый спорт</t>
  </si>
  <si>
    <t>Прочие межбюджетные трансферты общего характера</t>
  </si>
  <si>
    <t>Иные дотации</t>
  </si>
  <si>
    <t>Транспорт</t>
  </si>
  <si>
    <t>ОХРАНА ОКРУЖАЮЩЕЙ СРЕДЫ</t>
  </si>
  <si>
    <t>Другие вопросы в области охраны окружающей среды</t>
  </si>
  <si>
    <t>Исполнение бюджета Лахденпохского муниципального района за 2024 год по ведомственной структуре расходов бюджета</t>
  </si>
  <si>
    <t>код главы</t>
  </si>
  <si>
    <t>раздел</t>
  </si>
  <si>
    <t>подраздел</t>
  </si>
  <si>
    <t>Утверждено (первоначальный бюджет)</t>
  </si>
  <si>
    <t>Утверждено (уточненные планы)</t>
  </si>
  <si>
    <t>Исполнено</t>
  </si>
  <si>
    <t>Процент исполнения</t>
  </si>
  <si>
    <t>Удельный вес в общем объеме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</si>
</sst>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"/>
    <numFmt numFmtId="166" formatCode="000"/>
    <numFmt numFmtId="167" formatCode="0.0"/>
  </numFmts>
  <fonts count="13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sz val="8"/>
      <name val="Times New Roman"/>
      <family val="1"/>
      <charset val="204"/>
    </font>
    <font>
      <b/>
      <sz val="8"/>
      <name val="Arial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4" fillId="0" borderId="0" xfId="0" applyFont="1" applyProtection="1">
      <protection hidden="1"/>
    </xf>
    <xf numFmtId="0" fontId="5" fillId="0" borderId="0" xfId="0" applyNumberFormat="1" applyFont="1" applyFill="1" applyAlignment="1" applyProtection="1">
      <alignment horizontal="right" vertical="top" wrapText="1"/>
      <protection hidden="1"/>
    </xf>
    <xf numFmtId="0" fontId="4" fillId="0" borderId="0" xfId="0" applyFont="1"/>
    <xf numFmtId="0" fontId="2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4" fontId="5" fillId="0" borderId="2" xfId="0" applyNumberFormat="1" applyFont="1" applyFill="1" applyBorder="1"/>
    <xf numFmtId="164" fontId="7" fillId="0" borderId="2" xfId="1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4" fontId="8" fillId="0" borderId="2" xfId="0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protection hidden="1"/>
    </xf>
    <xf numFmtId="4" fontId="5" fillId="0" borderId="9" xfId="0" applyNumberFormat="1" applyFont="1" applyBorder="1"/>
    <xf numFmtId="166" fontId="3" fillId="0" borderId="14" xfId="0" applyNumberFormat="1" applyFont="1" applyFill="1" applyBorder="1" applyAlignment="1" applyProtection="1">
      <protection hidden="1"/>
    </xf>
    <xf numFmtId="164" fontId="9" fillId="0" borderId="2" xfId="0" applyNumberFormat="1" applyFont="1" applyFill="1" applyBorder="1" applyAlignment="1" applyProtection="1">
      <protection hidden="1"/>
    </xf>
    <xf numFmtId="164" fontId="9" fillId="0" borderId="12" xfId="0" applyNumberFormat="1" applyFont="1" applyFill="1" applyBorder="1" applyAlignment="1" applyProtection="1">
      <protection hidden="1"/>
    </xf>
    <xf numFmtId="165" fontId="7" fillId="0" borderId="2" xfId="1" applyNumberFormat="1" applyFont="1" applyFill="1" applyBorder="1" applyAlignment="1" applyProtection="1">
      <protection hidden="1"/>
    </xf>
    <xf numFmtId="0" fontId="4" fillId="0" borderId="0" xfId="0" applyFont="1" applyFill="1"/>
    <xf numFmtId="164" fontId="3" fillId="0" borderId="2" xfId="1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6" xfId="0" applyNumberFormat="1" applyFont="1" applyFill="1" applyBorder="1" applyAlignment="1" applyProtection="1">
      <alignment wrapText="1"/>
      <protection hidden="1"/>
    </xf>
    <xf numFmtId="166" fontId="3" fillId="0" borderId="21" xfId="0" applyNumberFormat="1" applyFont="1" applyFill="1" applyBorder="1" applyAlignment="1" applyProtection="1">
      <alignment wrapText="1"/>
      <protection hidden="1"/>
    </xf>
    <xf numFmtId="166" fontId="3" fillId="0" borderId="10" xfId="0" applyNumberFormat="1" applyFont="1" applyFill="1" applyBorder="1" applyAlignment="1" applyProtection="1">
      <alignment wrapText="1"/>
      <protection hidden="1"/>
    </xf>
    <xf numFmtId="166" fontId="3" fillId="0" borderId="14" xfId="0" applyNumberFormat="1" applyFont="1" applyFill="1" applyBorder="1" applyAlignment="1" applyProtection="1">
      <alignment wrapText="1"/>
      <protection hidden="1"/>
    </xf>
    <xf numFmtId="166" fontId="3" fillId="0" borderId="15" xfId="0" applyNumberFormat="1" applyFont="1" applyFill="1" applyBorder="1" applyAlignment="1" applyProtection="1">
      <alignment wrapText="1"/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6" fontId="3" fillId="0" borderId="4" xfId="0" applyNumberFormat="1" applyFont="1" applyFill="1" applyBorder="1" applyAlignment="1" applyProtection="1">
      <alignment wrapText="1"/>
      <protection hidden="1"/>
    </xf>
    <xf numFmtId="166" fontId="3" fillId="0" borderId="3" xfId="0" applyNumberFormat="1" applyFont="1" applyFill="1" applyBorder="1" applyAlignment="1" applyProtection="1">
      <alignment wrapText="1"/>
      <protection hidden="1"/>
    </xf>
    <xf numFmtId="166" fontId="3" fillId="0" borderId="5" xfId="0" applyNumberFormat="1" applyFont="1" applyFill="1" applyBorder="1" applyAlignment="1" applyProtection="1">
      <alignment wrapText="1"/>
      <protection hidden="1"/>
    </xf>
    <xf numFmtId="166" fontId="3" fillId="0" borderId="8" xfId="0" applyNumberFormat="1" applyFont="1" applyFill="1" applyBorder="1" applyAlignment="1" applyProtection="1">
      <alignment wrapText="1"/>
      <protection hidden="1"/>
    </xf>
    <xf numFmtId="166" fontId="3" fillId="0" borderId="7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left" wrapText="1"/>
      <protection hidden="1"/>
    </xf>
    <xf numFmtId="166" fontId="3" fillId="0" borderId="6" xfId="0" applyNumberFormat="1" applyFont="1" applyFill="1" applyBorder="1" applyAlignment="1" applyProtection="1">
      <alignment horizontal="left" wrapText="1"/>
      <protection hidden="1"/>
    </xf>
    <xf numFmtId="0" fontId="1" fillId="0" borderId="0" xfId="0" applyNumberFormat="1" applyFont="1" applyFill="1" applyAlignment="1" applyProtection="1">
      <alignment horizontal="center" vertical="top" wrapText="1"/>
      <protection hidden="1"/>
    </xf>
    <xf numFmtId="0" fontId="10" fillId="0" borderId="22" xfId="0" applyNumberFormat="1" applyFont="1" applyFill="1" applyBorder="1" applyAlignment="1" applyProtection="1">
      <alignment horizontal="center" vertical="center" textRotation="90" wrapText="1"/>
      <protection hidden="1"/>
    </xf>
    <xf numFmtId="0" fontId="10" fillId="0" borderId="23" xfId="0" applyNumberFormat="1" applyFont="1" applyFill="1" applyBorder="1" applyAlignment="1" applyProtection="1">
      <alignment horizontal="center" vertical="center" textRotation="90" wrapText="1"/>
      <protection hidden="1"/>
    </xf>
    <xf numFmtId="167" fontId="11" fillId="0" borderId="24" xfId="1" applyNumberFormat="1" applyFont="1" applyBorder="1" applyAlignment="1">
      <alignment horizontal="center" vertical="center" textRotation="90" wrapText="1"/>
    </xf>
    <xf numFmtId="4" fontId="6" fillId="0" borderId="27" xfId="0" applyNumberFormat="1" applyFont="1" applyFill="1" applyBorder="1"/>
    <xf numFmtId="4" fontId="6" fillId="0" borderId="28" xfId="0" applyNumberFormat="1" applyFont="1" applyBorder="1"/>
    <xf numFmtId="4" fontId="5" fillId="0" borderId="2" xfId="0" applyNumberFormat="1" applyFont="1" applyBorder="1"/>
    <xf numFmtId="4" fontId="5" fillId="0" borderId="2" xfId="0" applyNumberFormat="1" applyFont="1" applyBorder="1" applyAlignment="1">
      <alignment horizontal="right"/>
    </xf>
    <xf numFmtId="0" fontId="3" fillId="0" borderId="30" xfId="0" applyNumberFormat="1" applyFont="1" applyFill="1" applyBorder="1" applyAlignment="1" applyProtection="1">
      <alignment horizontal="center"/>
      <protection hidden="1"/>
    </xf>
    <xf numFmtId="166" fontId="7" fillId="0" borderId="4" xfId="1" applyNumberFormat="1" applyFont="1" applyFill="1" applyBorder="1" applyAlignment="1" applyProtection="1">
      <protection hidden="1"/>
    </xf>
    <xf numFmtId="166" fontId="3" fillId="0" borderId="11" xfId="0" applyNumberFormat="1" applyFont="1" applyFill="1" applyBorder="1" applyAlignment="1" applyProtection="1">
      <protection hidden="1"/>
    </xf>
    <xf numFmtId="165" fontId="3" fillId="0" borderId="12" xfId="0" applyNumberFormat="1" applyFont="1" applyFill="1" applyBorder="1" applyAlignment="1" applyProtection="1">
      <protection hidden="1"/>
    </xf>
    <xf numFmtId="164" fontId="3" fillId="0" borderId="12" xfId="0" applyNumberFormat="1" applyFont="1" applyFill="1" applyBorder="1" applyAlignment="1" applyProtection="1">
      <protection hidden="1"/>
    </xf>
    <xf numFmtId="4" fontId="5" fillId="0" borderId="12" xfId="0" applyNumberFormat="1" applyFont="1" applyBorder="1"/>
    <xf numFmtId="0" fontId="2" fillId="0" borderId="31" xfId="0" applyNumberFormat="1" applyFont="1" applyFill="1" applyBorder="1" applyAlignment="1" applyProtection="1">
      <alignment horizontal="center" vertical="center"/>
      <protection hidden="1"/>
    </xf>
    <xf numFmtId="0" fontId="2" fillId="0" borderId="32" xfId="0" applyNumberFormat="1" applyFont="1" applyFill="1" applyBorder="1" applyAlignment="1" applyProtection="1">
      <alignment horizontal="center" vertical="center"/>
      <protection hidden="1"/>
    </xf>
    <xf numFmtId="0" fontId="2" fillId="0" borderId="33" xfId="0" applyNumberFormat="1" applyFont="1" applyFill="1" applyBorder="1" applyAlignment="1" applyProtection="1">
      <alignment horizontal="center" vertical="center"/>
      <protection hidden="1"/>
    </xf>
    <xf numFmtId="0" fontId="2" fillId="0" borderId="26" xfId="0" applyNumberFormat="1" applyFont="1" applyFill="1" applyBorder="1" applyAlignment="1" applyProtection="1">
      <alignment horizontal="center" vertical="center"/>
      <protection hidden="1"/>
    </xf>
    <xf numFmtId="167" fontId="11" fillId="0" borderId="34" xfId="1" applyNumberFormat="1" applyFont="1" applyBorder="1" applyAlignment="1">
      <alignment horizontal="center" vertical="center" textRotation="90" wrapText="1"/>
    </xf>
    <xf numFmtId="166" fontId="3" fillId="0" borderId="8" xfId="0" applyNumberFormat="1" applyFont="1" applyFill="1" applyBorder="1" applyAlignment="1" applyProtection="1">
      <protection hidden="1"/>
    </xf>
    <xf numFmtId="165" fontId="3" fillId="0" borderId="5" xfId="0" applyNumberFormat="1" applyFont="1" applyFill="1" applyBorder="1" applyAlignment="1" applyProtection="1">
      <protection hidden="1"/>
    </xf>
    <xf numFmtId="164" fontId="9" fillId="0" borderId="5" xfId="0" applyNumberFormat="1" applyFont="1" applyFill="1" applyBorder="1" applyAlignment="1" applyProtection="1">
      <protection hidden="1"/>
    </xf>
    <xf numFmtId="4" fontId="5" fillId="0" borderId="5" xfId="0" applyNumberFormat="1" applyFont="1" applyBorder="1"/>
    <xf numFmtId="0" fontId="3" fillId="0" borderId="16" xfId="0" applyNumberFormat="1" applyFont="1" applyFill="1" applyBorder="1" applyAlignment="1" applyProtection="1">
      <alignment horizontal="center"/>
      <protection hidden="1"/>
    </xf>
    <xf numFmtId="0" fontId="3" fillId="0" borderId="17" xfId="0" applyNumberFormat="1" applyFont="1" applyFill="1" applyBorder="1" applyAlignment="1" applyProtection="1">
      <alignment horizontal="center"/>
      <protection hidden="1"/>
    </xf>
    <xf numFmtId="0" fontId="3" fillId="0" borderId="19" xfId="0" applyNumberFormat="1" applyFont="1" applyFill="1" applyBorder="1" applyAlignment="1" applyProtection="1">
      <alignment horizontal="center"/>
      <protection hidden="1"/>
    </xf>
    <xf numFmtId="0" fontId="3" fillId="0" borderId="20" xfId="0" applyNumberFormat="1" applyFont="1" applyFill="1" applyBorder="1" applyAlignment="1" applyProtection="1">
      <alignment horizontal="center"/>
      <protection hidden="1"/>
    </xf>
    <xf numFmtId="0" fontId="3" fillId="0" borderId="3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36" xfId="0" applyNumberFormat="1" applyFont="1" applyFill="1" applyBorder="1" applyAlignment="1" applyProtection="1">
      <alignment horizontal="center" vertical="center"/>
      <protection hidden="1"/>
    </xf>
    <xf numFmtId="0" fontId="2" fillId="0" borderId="37" xfId="0" applyNumberFormat="1" applyFont="1" applyFill="1" applyBorder="1" applyAlignment="1" applyProtection="1">
      <alignment horizontal="center" vertical="center"/>
      <protection hidden="1"/>
    </xf>
    <xf numFmtId="0" fontId="2" fillId="0" borderId="31" xfId="0" applyNumberFormat="1" applyFont="1" applyFill="1" applyBorder="1" applyAlignment="1" applyProtection="1">
      <alignment horizontal="center" vertical="center" textRotation="90" wrapText="1"/>
      <protection hidden="1"/>
    </xf>
    <xf numFmtId="0" fontId="10" fillId="0" borderId="33" xfId="0" applyNumberFormat="1" applyFont="1" applyFill="1" applyBorder="1" applyAlignment="1" applyProtection="1">
      <alignment horizontal="center" vertical="center" textRotation="90" wrapText="1"/>
      <protection hidden="1"/>
    </xf>
    <xf numFmtId="0" fontId="10" fillId="0" borderId="22" xfId="0" applyNumberFormat="1" applyFont="1" applyFill="1" applyBorder="1" applyAlignment="1" applyProtection="1">
      <alignment horizontal="center" vertical="center" textRotation="89"/>
      <protection hidden="1"/>
    </xf>
    <xf numFmtId="0" fontId="10" fillId="0" borderId="23" xfId="0" applyNumberFormat="1" applyFont="1" applyFill="1" applyBorder="1" applyAlignment="1" applyProtection="1">
      <alignment horizontal="center" vertical="center" textRotation="89"/>
      <protection hidden="1"/>
    </xf>
    <xf numFmtId="0" fontId="3" fillId="0" borderId="26" xfId="0" applyFont="1" applyBorder="1" applyAlignment="1">
      <alignment horizontal="right"/>
    </xf>
    <xf numFmtId="0" fontId="6" fillId="0" borderId="29" xfId="0" applyFont="1" applyBorder="1"/>
    <xf numFmtId="0" fontId="5" fillId="0" borderId="0" xfId="0" applyFont="1"/>
    <xf numFmtId="2" fontId="12" fillId="0" borderId="25" xfId="1" applyNumberFormat="1" applyFont="1" applyBorder="1" applyAlignment="1">
      <alignment horizontal="center" vertical="center" textRotation="90" wrapText="1"/>
    </xf>
    <xf numFmtId="2" fontId="12" fillId="0" borderId="35" xfId="1" applyNumberFormat="1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/>
    </xf>
    <xf numFmtId="4" fontId="5" fillId="0" borderId="13" xfId="0" applyNumberFormat="1" applyFont="1" applyBorder="1"/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showGridLines="0" tabSelected="1" topLeftCell="A40" workbookViewId="0">
      <selection activeCell="A65" sqref="A65:N65"/>
    </sheetView>
  </sheetViews>
  <sheetFormatPr defaultColWidth="9.140625" defaultRowHeight="12.75" x14ac:dyDescent="0.2"/>
  <cols>
    <col min="1" max="1" width="1.140625" style="3" customWidth="1"/>
    <col min="2" max="2" width="0.85546875" style="3" customWidth="1"/>
    <col min="3" max="3" width="0.7109375" style="3" customWidth="1"/>
    <col min="4" max="7" width="0.5703125" style="3" customWidth="1"/>
    <col min="8" max="9" width="0.7109375" style="3" customWidth="1"/>
    <col min="10" max="10" width="0.5703125" style="3" customWidth="1"/>
    <col min="11" max="11" width="32.5703125" style="3" customWidth="1"/>
    <col min="12" max="12" width="10.42578125" style="3" customWidth="1"/>
    <col min="13" max="13" width="8" style="3" customWidth="1"/>
    <col min="14" max="14" width="7" style="3" customWidth="1"/>
    <col min="15" max="16" width="15" style="17" customWidth="1"/>
    <col min="17" max="17" width="13.28515625" style="17" customWidth="1"/>
    <col min="18" max="18" width="13.85546875" style="3" customWidth="1"/>
    <col min="19" max="19" width="14.5703125" style="72" customWidth="1"/>
    <col min="20" max="212" width="9.140625" style="3" customWidth="1"/>
    <col min="213" max="16384" width="9.140625" style="3"/>
  </cols>
  <sheetData>
    <row r="1" spans="1:19" ht="39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43</v>
      </c>
      <c r="L1" s="2"/>
      <c r="M1" s="2"/>
      <c r="N1" s="2"/>
    </row>
    <row r="2" spans="1:19" ht="28.5" customHeight="1" x14ac:dyDescent="0.2">
      <c r="A2" s="34" t="s">
        <v>52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8" customHeight="1" thickBot="1" x14ac:dyDescent="0.25">
      <c r="A3" s="4"/>
      <c r="B3" s="4"/>
      <c r="C3" s="4"/>
      <c r="D3" s="4"/>
      <c r="E3" s="4"/>
      <c r="F3" s="4"/>
      <c r="G3" s="4"/>
      <c r="H3" s="4"/>
      <c r="I3" s="4"/>
      <c r="J3" s="5"/>
      <c r="K3" s="4"/>
      <c r="L3" s="4"/>
      <c r="M3" s="4"/>
      <c r="N3" s="4"/>
      <c r="R3" s="70" t="s">
        <v>42</v>
      </c>
      <c r="S3" s="70"/>
    </row>
    <row r="4" spans="1:19" ht="45" customHeight="1" x14ac:dyDescent="0.2">
      <c r="A4" s="48" t="s">
        <v>41</v>
      </c>
      <c r="B4" s="49"/>
      <c r="C4" s="49"/>
      <c r="D4" s="49"/>
      <c r="E4" s="49"/>
      <c r="F4" s="49"/>
      <c r="G4" s="49"/>
      <c r="H4" s="49"/>
      <c r="I4" s="49"/>
      <c r="J4" s="49"/>
      <c r="K4" s="64"/>
      <c r="L4" s="35" t="s">
        <v>53</v>
      </c>
      <c r="M4" s="35" t="s">
        <v>54</v>
      </c>
      <c r="N4" s="35" t="s">
        <v>55</v>
      </c>
      <c r="O4" s="35" t="s">
        <v>56</v>
      </c>
      <c r="P4" s="66" t="s">
        <v>57</v>
      </c>
      <c r="Q4" s="68" t="s">
        <v>58</v>
      </c>
      <c r="R4" s="37" t="s">
        <v>59</v>
      </c>
      <c r="S4" s="73" t="s">
        <v>60</v>
      </c>
    </row>
    <row r="5" spans="1:19" ht="30" customHeight="1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65"/>
      <c r="L5" s="36"/>
      <c r="M5" s="36"/>
      <c r="N5" s="36"/>
      <c r="O5" s="36"/>
      <c r="P5" s="67"/>
      <c r="Q5" s="69"/>
      <c r="R5" s="52"/>
      <c r="S5" s="74"/>
    </row>
    <row r="6" spans="1:19" ht="12.75" customHeight="1" thickBot="1" x14ac:dyDescent="0.25">
      <c r="A6" s="57">
        <v>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42">
        <v>2</v>
      </c>
      <c r="M6" s="59">
        <v>3</v>
      </c>
      <c r="N6" s="60">
        <v>4</v>
      </c>
      <c r="O6" s="61">
        <v>5</v>
      </c>
      <c r="P6" s="61">
        <v>6</v>
      </c>
      <c r="Q6" s="62">
        <v>7</v>
      </c>
      <c r="R6" s="63">
        <v>8</v>
      </c>
      <c r="S6" s="75">
        <v>9</v>
      </c>
    </row>
    <row r="7" spans="1:19" ht="21.75" customHeight="1" x14ac:dyDescent="0.2">
      <c r="A7" s="29" t="s">
        <v>40</v>
      </c>
      <c r="B7" s="30"/>
      <c r="C7" s="30"/>
      <c r="D7" s="30"/>
      <c r="E7" s="30"/>
      <c r="F7" s="30"/>
      <c r="G7" s="30"/>
      <c r="H7" s="30"/>
      <c r="I7" s="30"/>
      <c r="J7" s="30"/>
      <c r="K7" s="31"/>
      <c r="L7" s="53">
        <v>31</v>
      </c>
      <c r="M7" s="54" t="s">
        <v>0</v>
      </c>
      <c r="N7" s="54" t="s">
        <v>0</v>
      </c>
      <c r="O7" s="55">
        <f>O8+O13+O15+O17+O22+O26+O28+O30+O35+O37+O39+O41</f>
        <v>101227.48400000001</v>
      </c>
      <c r="P7" s="55">
        <f>P8+P13+P15+P17+P22+P26+P28+P30+P35+P37+P39+P41</f>
        <v>151829.23037</v>
      </c>
      <c r="Q7" s="55">
        <f>Q8+Q13+Q15+Q17+Q22+Q26+Q28+Q30+Q35+Q37+Q39+Q41</f>
        <v>143533.27960000001</v>
      </c>
      <c r="R7" s="56">
        <f t="shared" ref="R7:R8" si="0">Q7*100/P7</f>
        <v>94.535998931310402</v>
      </c>
      <c r="S7" s="12">
        <f>Q7*100/Q65</f>
        <v>21.877124973406641</v>
      </c>
    </row>
    <row r="8" spans="1:19" ht="16.5" customHeight="1" x14ac:dyDescent="0.2">
      <c r="A8" s="26" t="s">
        <v>15</v>
      </c>
      <c r="B8" s="27"/>
      <c r="C8" s="27"/>
      <c r="D8" s="27"/>
      <c r="E8" s="27"/>
      <c r="F8" s="27"/>
      <c r="G8" s="27"/>
      <c r="H8" s="27"/>
      <c r="I8" s="27"/>
      <c r="J8" s="27"/>
      <c r="K8" s="28"/>
      <c r="L8" s="11">
        <v>31</v>
      </c>
      <c r="M8" s="9">
        <v>1</v>
      </c>
      <c r="N8" s="9" t="s">
        <v>0</v>
      </c>
      <c r="O8" s="14">
        <f>SUM(O9:O12)</f>
        <v>51794.881999999998</v>
      </c>
      <c r="P8" s="14">
        <f>SUM(P9:P12)</f>
        <v>71629.752949999995</v>
      </c>
      <c r="Q8" s="14">
        <f>SUM(Q9:Q12)</f>
        <v>68237.268589999992</v>
      </c>
      <c r="R8" s="40">
        <f t="shared" si="0"/>
        <v>95.263861425896479</v>
      </c>
      <c r="S8" s="12">
        <f>Q8*100/Q65</f>
        <v>10.400621075109505</v>
      </c>
    </row>
    <row r="9" spans="1:19" ht="46.5" customHeight="1" x14ac:dyDescent="0.2">
      <c r="A9" s="26" t="s">
        <v>39</v>
      </c>
      <c r="B9" s="27"/>
      <c r="C9" s="27"/>
      <c r="D9" s="27"/>
      <c r="E9" s="27"/>
      <c r="F9" s="27"/>
      <c r="G9" s="27"/>
      <c r="H9" s="27"/>
      <c r="I9" s="27"/>
      <c r="J9" s="27"/>
      <c r="K9" s="28"/>
      <c r="L9" s="11">
        <v>31</v>
      </c>
      <c r="M9" s="9">
        <v>1</v>
      </c>
      <c r="N9" s="9">
        <v>4</v>
      </c>
      <c r="O9" s="18">
        <v>23896.17</v>
      </c>
      <c r="P9" s="14">
        <v>34142.756000000001</v>
      </c>
      <c r="Q9" s="14">
        <v>32737.605</v>
      </c>
      <c r="R9" s="40">
        <f>Q9*100/P9</f>
        <v>95.88448278750549</v>
      </c>
      <c r="S9" s="12">
        <f>Q9*100/Q65</f>
        <v>4.9898161451542702</v>
      </c>
    </row>
    <row r="10" spans="1:19" ht="16.5" customHeight="1" x14ac:dyDescent="0.2">
      <c r="A10" s="26" t="s">
        <v>38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  <c r="L10" s="11">
        <v>31</v>
      </c>
      <c r="M10" s="9">
        <v>1</v>
      </c>
      <c r="N10" s="9">
        <v>5</v>
      </c>
      <c r="O10" s="19">
        <v>1.2</v>
      </c>
      <c r="P10" s="14">
        <v>1.2</v>
      </c>
      <c r="Q10" s="8">
        <v>0</v>
      </c>
      <c r="R10" s="40">
        <f t="shared" ref="R10:R65" si="1">Q10*100/P10</f>
        <v>0</v>
      </c>
      <c r="S10" s="12">
        <f>Q10*100/Q65</f>
        <v>0</v>
      </c>
    </row>
    <row r="11" spans="1:19" ht="16.5" customHeight="1" x14ac:dyDescent="0.2">
      <c r="A11" s="26" t="s">
        <v>37</v>
      </c>
      <c r="B11" s="27"/>
      <c r="C11" s="27"/>
      <c r="D11" s="27"/>
      <c r="E11" s="27"/>
      <c r="F11" s="27"/>
      <c r="G11" s="27"/>
      <c r="H11" s="27"/>
      <c r="I11" s="27"/>
      <c r="J11" s="27"/>
      <c r="K11" s="28"/>
      <c r="L11" s="11">
        <v>31</v>
      </c>
      <c r="M11" s="9">
        <v>1</v>
      </c>
      <c r="N11" s="9">
        <v>11</v>
      </c>
      <c r="O11" s="19">
        <v>700</v>
      </c>
      <c r="P11" s="14">
        <v>404.41</v>
      </c>
      <c r="Q11" s="8">
        <v>0</v>
      </c>
      <c r="R11" s="40">
        <f t="shared" si="1"/>
        <v>0</v>
      </c>
      <c r="S11" s="12">
        <f>Q11*100/Q65</f>
        <v>0</v>
      </c>
    </row>
    <row r="12" spans="1:19" ht="16.5" customHeight="1" x14ac:dyDescent="0.2">
      <c r="A12" s="26" t="s">
        <v>14</v>
      </c>
      <c r="B12" s="27"/>
      <c r="C12" s="27"/>
      <c r="D12" s="27"/>
      <c r="E12" s="27"/>
      <c r="F12" s="27"/>
      <c r="G12" s="27"/>
      <c r="H12" s="27"/>
      <c r="I12" s="27"/>
      <c r="J12" s="27"/>
      <c r="K12" s="28"/>
      <c r="L12" s="11">
        <v>31</v>
      </c>
      <c r="M12" s="9">
        <v>1</v>
      </c>
      <c r="N12" s="9">
        <v>13</v>
      </c>
      <c r="O12" s="19">
        <v>27197.511999999999</v>
      </c>
      <c r="P12" s="14">
        <v>37081.38695</v>
      </c>
      <c r="Q12" s="14">
        <v>35499.663589999996</v>
      </c>
      <c r="R12" s="40">
        <f t="shared" si="1"/>
        <v>95.734454695201194</v>
      </c>
      <c r="S12" s="12">
        <f>Q12*100/Q65</f>
        <v>5.4108049299552361</v>
      </c>
    </row>
    <row r="13" spans="1:19" ht="16.5" customHeight="1" x14ac:dyDescent="0.2">
      <c r="A13" s="26" t="s">
        <v>36</v>
      </c>
      <c r="B13" s="27"/>
      <c r="C13" s="27"/>
      <c r="D13" s="27"/>
      <c r="E13" s="27"/>
      <c r="F13" s="27"/>
      <c r="G13" s="27"/>
      <c r="H13" s="27"/>
      <c r="I13" s="27"/>
      <c r="J13" s="27"/>
      <c r="K13" s="28"/>
      <c r="L13" s="11">
        <v>31</v>
      </c>
      <c r="M13" s="9">
        <v>2</v>
      </c>
      <c r="N13" s="9" t="s">
        <v>0</v>
      </c>
      <c r="O13" s="14">
        <f>O14</f>
        <v>1197.5</v>
      </c>
      <c r="P13" s="14">
        <f>P14</f>
        <v>1307.7</v>
      </c>
      <c r="Q13" s="14">
        <f>Q14</f>
        <v>1307.7</v>
      </c>
      <c r="R13" s="40">
        <f t="shared" si="1"/>
        <v>100</v>
      </c>
      <c r="S13" s="12">
        <f>Q13*100/Q65</f>
        <v>0.19931765237616617</v>
      </c>
    </row>
    <row r="14" spans="1:19" ht="16.5" customHeight="1" x14ac:dyDescent="0.2">
      <c r="A14" s="26" t="s">
        <v>35</v>
      </c>
      <c r="B14" s="27"/>
      <c r="C14" s="27"/>
      <c r="D14" s="27"/>
      <c r="E14" s="27"/>
      <c r="F14" s="27"/>
      <c r="G14" s="27"/>
      <c r="H14" s="27"/>
      <c r="I14" s="27"/>
      <c r="J14" s="27"/>
      <c r="K14" s="28"/>
      <c r="L14" s="11">
        <v>31</v>
      </c>
      <c r="M14" s="9">
        <v>2</v>
      </c>
      <c r="N14" s="9">
        <v>3</v>
      </c>
      <c r="O14" s="19">
        <v>1197.5</v>
      </c>
      <c r="P14" s="14">
        <v>1307.7</v>
      </c>
      <c r="Q14" s="14">
        <v>1307.7</v>
      </c>
      <c r="R14" s="40">
        <f t="shared" si="1"/>
        <v>100</v>
      </c>
      <c r="S14" s="12">
        <f>Q14*100/Q65</f>
        <v>0.19931765237616617</v>
      </c>
    </row>
    <row r="15" spans="1:19" ht="21.75" hidden="1" customHeight="1" x14ac:dyDescent="0.2">
      <c r="A15" s="26" t="s">
        <v>34</v>
      </c>
      <c r="B15" s="27"/>
      <c r="C15" s="27"/>
      <c r="D15" s="27"/>
      <c r="E15" s="27"/>
      <c r="F15" s="27"/>
      <c r="G15" s="27"/>
      <c r="H15" s="27"/>
      <c r="I15" s="27"/>
      <c r="J15" s="27"/>
      <c r="K15" s="28"/>
      <c r="L15" s="11">
        <v>31</v>
      </c>
      <c r="M15" s="9">
        <v>3</v>
      </c>
      <c r="N15" s="9" t="s">
        <v>0</v>
      </c>
      <c r="O15" s="19">
        <f>O16</f>
        <v>0</v>
      </c>
      <c r="P15" s="18">
        <v>0</v>
      </c>
      <c r="Q15" s="10">
        <v>0</v>
      </c>
      <c r="R15" s="40">
        <v>0</v>
      </c>
      <c r="S15" s="12">
        <f>Q15*100/Q65</f>
        <v>0</v>
      </c>
    </row>
    <row r="16" spans="1:19" ht="33.75" hidden="1" customHeight="1" x14ac:dyDescent="0.2">
      <c r="A16" s="26" t="s">
        <v>33</v>
      </c>
      <c r="B16" s="27"/>
      <c r="C16" s="27"/>
      <c r="D16" s="27"/>
      <c r="E16" s="27"/>
      <c r="F16" s="27"/>
      <c r="G16" s="27"/>
      <c r="H16" s="27"/>
      <c r="I16" s="27"/>
      <c r="J16" s="27"/>
      <c r="K16" s="28"/>
      <c r="L16" s="11">
        <v>31</v>
      </c>
      <c r="M16" s="9">
        <v>3</v>
      </c>
      <c r="N16" s="9">
        <v>9</v>
      </c>
      <c r="O16" s="19">
        <v>0</v>
      </c>
      <c r="P16" s="18">
        <v>0</v>
      </c>
      <c r="Q16" s="10">
        <v>0</v>
      </c>
      <c r="R16" s="40">
        <v>0</v>
      </c>
      <c r="S16" s="12">
        <f>Q16*100/Q65</f>
        <v>0</v>
      </c>
    </row>
    <row r="17" spans="1:19" ht="16.5" customHeight="1" x14ac:dyDescent="0.2">
      <c r="A17" s="26" t="s">
        <v>13</v>
      </c>
      <c r="B17" s="27"/>
      <c r="C17" s="27"/>
      <c r="D17" s="27"/>
      <c r="E17" s="27"/>
      <c r="F17" s="27"/>
      <c r="G17" s="27"/>
      <c r="H17" s="27"/>
      <c r="I17" s="27"/>
      <c r="J17" s="27"/>
      <c r="K17" s="28"/>
      <c r="L17" s="11">
        <v>31</v>
      </c>
      <c r="M17" s="9">
        <v>4</v>
      </c>
      <c r="N17" s="9" t="s">
        <v>0</v>
      </c>
      <c r="O17" s="19">
        <f>SUM(O18:O21)</f>
        <v>2580.4</v>
      </c>
      <c r="P17" s="19">
        <f>SUM(P18:P21)</f>
        <v>2597.1968000000002</v>
      </c>
      <c r="Q17" s="19">
        <f>SUM(Q18:Q21)</f>
        <v>1284.2874400000001</v>
      </c>
      <c r="R17" s="40">
        <f t="shared" si="1"/>
        <v>49.448984381930551</v>
      </c>
      <c r="S17" s="12">
        <f>Q17*100/Q65</f>
        <v>0.19574914545920041</v>
      </c>
    </row>
    <row r="18" spans="1:19" ht="16.5" customHeight="1" x14ac:dyDescent="0.2">
      <c r="A18" s="26" t="s">
        <v>32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  <c r="L18" s="11">
        <v>31</v>
      </c>
      <c r="M18" s="9">
        <v>4</v>
      </c>
      <c r="N18" s="9">
        <v>5</v>
      </c>
      <c r="O18" s="19">
        <v>649.1</v>
      </c>
      <c r="P18" s="14">
        <v>649.1</v>
      </c>
      <c r="Q18" s="14">
        <v>638.02</v>
      </c>
      <c r="R18" s="40">
        <f t="shared" si="1"/>
        <v>98.293021106146966</v>
      </c>
      <c r="S18" s="12">
        <f>Q18*100/Q65</f>
        <v>9.7246041576081313E-2</v>
      </c>
    </row>
    <row r="19" spans="1:19" ht="16.5" customHeight="1" x14ac:dyDescent="0.2">
      <c r="A19" s="26" t="s">
        <v>49</v>
      </c>
      <c r="B19" s="27"/>
      <c r="C19" s="27"/>
      <c r="D19" s="27"/>
      <c r="E19" s="27"/>
      <c r="F19" s="27"/>
      <c r="G19" s="27"/>
      <c r="H19" s="27"/>
      <c r="I19" s="27"/>
      <c r="J19" s="27"/>
      <c r="K19" s="28"/>
      <c r="L19" s="11">
        <v>31</v>
      </c>
      <c r="M19" s="9">
        <v>4</v>
      </c>
      <c r="N19" s="9">
        <v>8</v>
      </c>
      <c r="O19" s="19">
        <v>200</v>
      </c>
      <c r="P19" s="14">
        <v>200</v>
      </c>
      <c r="Q19" s="14">
        <v>91.267439999999993</v>
      </c>
      <c r="R19" s="40">
        <f t="shared" si="1"/>
        <v>45.633719999999997</v>
      </c>
      <c r="S19" s="12">
        <f>Q19*100/Q65</f>
        <v>1.3910844902640208E-2</v>
      </c>
    </row>
    <row r="20" spans="1:19" ht="16.5" customHeight="1" x14ac:dyDescent="0.2">
      <c r="A20" s="26" t="s">
        <v>31</v>
      </c>
      <c r="B20" s="27"/>
      <c r="C20" s="27"/>
      <c r="D20" s="27"/>
      <c r="E20" s="27"/>
      <c r="F20" s="27"/>
      <c r="G20" s="27"/>
      <c r="H20" s="27"/>
      <c r="I20" s="27"/>
      <c r="J20" s="27"/>
      <c r="K20" s="28"/>
      <c r="L20" s="11">
        <v>31</v>
      </c>
      <c r="M20" s="9">
        <v>4</v>
      </c>
      <c r="N20" s="9">
        <v>9</v>
      </c>
      <c r="O20" s="19">
        <v>1531.3</v>
      </c>
      <c r="P20" s="14">
        <v>1548.0968</v>
      </c>
      <c r="Q20" s="14">
        <v>555</v>
      </c>
      <c r="R20" s="40">
        <f t="shared" si="1"/>
        <v>35.850471365873247</v>
      </c>
      <c r="S20" s="12">
        <f>Q20*100/Q65</f>
        <v>8.4592258980478868E-2</v>
      </c>
    </row>
    <row r="21" spans="1:19" ht="16.5" customHeight="1" x14ac:dyDescent="0.2">
      <c r="A21" s="26" t="s">
        <v>44</v>
      </c>
      <c r="B21" s="27"/>
      <c r="C21" s="27"/>
      <c r="D21" s="27"/>
      <c r="E21" s="27"/>
      <c r="F21" s="27"/>
      <c r="G21" s="27"/>
      <c r="H21" s="27"/>
      <c r="I21" s="27"/>
      <c r="J21" s="27"/>
      <c r="K21" s="28"/>
      <c r="L21" s="11">
        <v>31</v>
      </c>
      <c r="M21" s="9">
        <v>4</v>
      </c>
      <c r="N21" s="9">
        <v>12</v>
      </c>
      <c r="O21" s="19">
        <v>200</v>
      </c>
      <c r="P21" s="14">
        <v>200</v>
      </c>
      <c r="Q21" s="8">
        <v>0</v>
      </c>
      <c r="R21" s="40">
        <f t="shared" si="1"/>
        <v>0</v>
      </c>
      <c r="S21" s="12">
        <f>Q21*100/Q65</f>
        <v>0</v>
      </c>
    </row>
    <row r="22" spans="1:19" ht="16.5" customHeight="1" x14ac:dyDescent="0.2">
      <c r="A22" s="26" t="s">
        <v>30</v>
      </c>
      <c r="B22" s="27"/>
      <c r="C22" s="27"/>
      <c r="D22" s="27"/>
      <c r="E22" s="27"/>
      <c r="F22" s="27"/>
      <c r="G22" s="27"/>
      <c r="H22" s="27"/>
      <c r="I22" s="27"/>
      <c r="J22" s="27"/>
      <c r="K22" s="28"/>
      <c r="L22" s="11">
        <v>31</v>
      </c>
      <c r="M22" s="9">
        <v>5</v>
      </c>
      <c r="N22" s="9" t="s">
        <v>0</v>
      </c>
      <c r="O22" s="14">
        <f>O23+O24+O25</f>
        <v>6834</v>
      </c>
      <c r="P22" s="14">
        <f>P23+P24+P25</f>
        <v>33236.953999999998</v>
      </c>
      <c r="Q22" s="14">
        <f>Q23+Q24+Q25</f>
        <v>32175.633000000002</v>
      </c>
      <c r="R22" s="40">
        <f t="shared" si="1"/>
        <v>96.806804257694623</v>
      </c>
      <c r="S22" s="12">
        <f>Q22*100/Q65</f>
        <v>4.9041612244988153</v>
      </c>
    </row>
    <row r="23" spans="1:19" ht="16.5" customHeight="1" x14ac:dyDescent="0.2">
      <c r="A23" s="26" t="s">
        <v>29</v>
      </c>
      <c r="B23" s="27"/>
      <c r="C23" s="27"/>
      <c r="D23" s="27"/>
      <c r="E23" s="27"/>
      <c r="F23" s="27"/>
      <c r="G23" s="27"/>
      <c r="H23" s="27"/>
      <c r="I23" s="27"/>
      <c r="J23" s="27"/>
      <c r="K23" s="28"/>
      <c r="L23" s="11">
        <v>31</v>
      </c>
      <c r="M23" s="9">
        <v>5</v>
      </c>
      <c r="N23" s="9">
        <v>1</v>
      </c>
      <c r="O23" s="19">
        <v>3900</v>
      </c>
      <c r="P23" s="14">
        <v>20487.254000000001</v>
      </c>
      <c r="Q23" s="14">
        <v>19760.016</v>
      </c>
      <c r="R23" s="40">
        <f t="shared" si="1"/>
        <v>96.450290507454042</v>
      </c>
      <c r="S23" s="12">
        <f>Q23*100/Q65</f>
        <v>3.0117916953701012</v>
      </c>
    </row>
    <row r="24" spans="1:19" ht="16.5" customHeight="1" x14ac:dyDescent="0.2">
      <c r="A24" s="26" t="s">
        <v>28</v>
      </c>
      <c r="B24" s="27"/>
      <c r="C24" s="27"/>
      <c r="D24" s="27"/>
      <c r="E24" s="27"/>
      <c r="F24" s="27"/>
      <c r="G24" s="27"/>
      <c r="H24" s="27"/>
      <c r="I24" s="27"/>
      <c r="J24" s="27"/>
      <c r="K24" s="28"/>
      <c r="L24" s="11">
        <v>31</v>
      </c>
      <c r="M24" s="9">
        <v>5</v>
      </c>
      <c r="N24" s="9">
        <v>2</v>
      </c>
      <c r="O24" s="19">
        <v>2500</v>
      </c>
      <c r="P24" s="14">
        <v>12255.7</v>
      </c>
      <c r="Q24" s="14">
        <v>12020.617</v>
      </c>
      <c r="R24" s="40">
        <f t="shared" si="1"/>
        <v>98.081847630082322</v>
      </c>
      <c r="S24" s="12">
        <f>Q24*100/Q65</f>
        <v>1.8321642276921568</v>
      </c>
    </row>
    <row r="25" spans="1:19" ht="16.5" customHeight="1" x14ac:dyDescent="0.2">
      <c r="A25" s="26" t="s">
        <v>27</v>
      </c>
      <c r="B25" s="27"/>
      <c r="C25" s="27"/>
      <c r="D25" s="27"/>
      <c r="E25" s="27"/>
      <c r="F25" s="27"/>
      <c r="G25" s="27"/>
      <c r="H25" s="27"/>
      <c r="I25" s="27"/>
      <c r="J25" s="27"/>
      <c r="K25" s="28"/>
      <c r="L25" s="11">
        <v>31</v>
      </c>
      <c r="M25" s="9">
        <v>5</v>
      </c>
      <c r="N25" s="9">
        <v>3</v>
      </c>
      <c r="O25" s="19">
        <v>434</v>
      </c>
      <c r="P25" s="14">
        <v>494</v>
      </c>
      <c r="Q25" s="14">
        <v>395</v>
      </c>
      <c r="R25" s="40">
        <f t="shared" si="1"/>
        <v>79.959514170040492</v>
      </c>
      <c r="S25" s="12">
        <f>Q25*100/Q65</f>
        <v>6.0205301436557036E-2</v>
      </c>
    </row>
    <row r="26" spans="1:19" ht="16.5" customHeight="1" x14ac:dyDescent="0.2">
      <c r="A26" s="20" t="s">
        <v>50</v>
      </c>
      <c r="B26" s="21"/>
      <c r="C26" s="21"/>
      <c r="D26" s="21"/>
      <c r="E26" s="21"/>
      <c r="F26" s="21"/>
      <c r="G26" s="21"/>
      <c r="H26" s="21"/>
      <c r="I26" s="21"/>
      <c r="J26" s="21"/>
      <c r="K26" s="22"/>
      <c r="L26" s="43">
        <v>31</v>
      </c>
      <c r="M26" s="16">
        <v>6</v>
      </c>
      <c r="N26" s="16"/>
      <c r="O26" s="14">
        <f>O27</f>
        <v>0</v>
      </c>
      <c r="P26" s="14">
        <f>P27</f>
        <v>728</v>
      </c>
      <c r="Q26" s="14">
        <f>Q27</f>
        <v>728</v>
      </c>
      <c r="R26" s="40">
        <f t="shared" ref="R26:R27" si="2">Q26*100/P26</f>
        <v>100</v>
      </c>
      <c r="S26" s="12">
        <f>Q26*100/Q65</f>
        <v>0.11096065682484436</v>
      </c>
    </row>
    <row r="27" spans="1:19" ht="26.25" customHeight="1" x14ac:dyDescent="0.2">
      <c r="A27" s="20" t="s">
        <v>51</v>
      </c>
      <c r="B27" s="21"/>
      <c r="C27" s="21"/>
      <c r="D27" s="21"/>
      <c r="E27" s="21"/>
      <c r="F27" s="21"/>
      <c r="G27" s="21"/>
      <c r="H27" s="21"/>
      <c r="I27" s="21"/>
      <c r="J27" s="21"/>
      <c r="K27" s="22"/>
      <c r="L27" s="43">
        <v>31</v>
      </c>
      <c r="M27" s="16">
        <v>6</v>
      </c>
      <c r="N27" s="16">
        <v>5</v>
      </c>
      <c r="O27" s="18">
        <v>0</v>
      </c>
      <c r="P27" s="14">
        <v>728</v>
      </c>
      <c r="Q27" s="14">
        <v>728</v>
      </c>
      <c r="R27" s="40">
        <f t="shared" si="2"/>
        <v>100</v>
      </c>
      <c r="S27" s="12">
        <f>Q27*100/Q65</f>
        <v>0.11096065682484436</v>
      </c>
    </row>
    <row r="28" spans="1:19" ht="16.5" customHeight="1" x14ac:dyDescent="0.2">
      <c r="A28" s="26" t="s">
        <v>26</v>
      </c>
      <c r="B28" s="27"/>
      <c r="C28" s="27"/>
      <c r="D28" s="27"/>
      <c r="E28" s="27"/>
      <c r="F28" s="27"/>
      <c r="G28" s="27"/>
      <c r="H28" s="27"/>
      <c r="I28" s="27"/>
      <c r="J28" s="27"/>
      <c r="K28" s="28"/>
      <c r="L28" s="11">
        <v>31</v>
      </c>
      <c r="M28" s="9">
        <v>8</v>
      </c>
      <c r="N28" s="9" t="s">
        <v>0</v>
      </c>
      <c r="O28" s="14">
        <f>O29</f>
        <v>16760</v>
      </c>
      <c r="P28" s="14">
        <f>P29</f>
        <v>18759.383000000002</v>
      </c>
      <c r="Q28" s="14">
        <f>Q29</f>
        <v>18759.383000000002</v>
      </c>
      <c r="R28" s="40">
        <f t="shared" si="1"/>
        <v>100</v>
      </c>
      <c r="S28" s="12">
        <f>Q28*100/Q65</f>
        <v>2.8592767298198072</v>
      </c>
    </row>
    <row r="29" spans="1:19" ht="16.5" customHeight="1" x14ac:dyDescent="0.2">
      <c r="A29" s="26" t="s">
        <v>25</v>
      </c>
      <c r="B29" s="27"/>
      <c r="C29" s="27"/>
      <c r="D29" s="27"/>
      <c r="E29" s="27"/>
      <c r="F29" s="27"/>
      <c r="G29" s="27"/>
      <c r="H29" s="27"/>
      <c r="I29" s="27"/>
      <c r="J29" s="27"/>
      <c r="K29" s="28"/>
      <c r="L29" s="11">
        <v>31</v>
      </c>
      <c r="M29" s="9">
        <v>8</v>
      </c>
      <c r="N29" s="9">
        <v>1</v>
      </c>
      <c r="O29" s="19">
        <v>16760</v>
      </c>
      <c r="P29" s="14">
        <v>18759.383000000002</v>
      </c>
      <c r="Q29" s="14">
        <v>18759.383000000002</v>
      </c>
      <c r="R29" s="40">
        <f t="shared" si="1"/>
        <v>100</v>
      </c>
      <c r="S29" s="12">
        <f>Q29*100/Q65</f>
        <v>2.8592767298198072</v>
      </c>
    </row>
    <row r="30" spans="1:19" ht="16.5" customHeight="1" x14ac:dyDescent="0.2">
      <c r="A30" s="26" t="s">
        <v>5</v>
      </c>
      <c r="B30" s="27"/>
      <c r="C30" s="27"/>
      <c r="D30" s="27"/>
      <c r="E30" s="27"/>
      <c r="F30" s="27"/>
      <c r="G30" s="27"/>
      <c r="H30" s="27"/>
      <c r="I30" s="27"/>
      <c r="J30" s="27"/>
      <c r="K30" s="28"/>
      <c r="L30" s="11">
        <v>31</v>
      </c>
      <c r="M30" s="9">
        <v>10</v>
      </c>
      <c r="N30" s="9" t="s">
        <v>0</v>
      </c>
      <c r="O30" s="14">
        <f>O31+O32+O33+O34</f>
        <v>7769.7020000000011</v>
      </c>
      <c r="P30" s="14">
        <f>P31+P32+P33+P34</f>
        <v>7815.6020000000008</v>
      </c>
      <c r="Q30" s="14">
        <f>Q31+Q32+Q33+Q34</f>
        <v>7514.0759800000005</v>
      </c>
      <c r="R30" s="40">
        <f t="shared" si="1"/>
        <v>96.141998786529811</v>
      </c>
      <c r="S30" s="12">
        <f>Q30*100/Q65</f>
        <v>1.1452840744128929</v>
      </c>
    </row>
    <row r="31" spans="1:19" ht="16.5" customHeight="1" x14ac:dyDescent="0.2">
      <c r="A31" s="26" t="s">
        <v>24</v>
      </c>
      <c r="B31" s="27"/>
      <c r="C31" s="27"/>
      <c r="D31" s="27"/>
      <c r="E31" s="27"/>
      <c r="F31" s="27"/>
      <c r="G31" s="27"/>
      <c r="H31" s="27"/>
      <c r="I31" s="27"/>
      <c r="J31" s="27"/>
      <c r="K31" s="28"/>
      <c r="L31" s="11">
        <v>31</v>
      </c>
      <c r="M31" s="9">
        <v>10</v>
      </c>
      <c r="N31" s="9">
        <v>1</v>
      </c>
      <c r="O31" s="19">
        <v>21.6</v>
      </c>
      <c r="P31" s="14">
        <v>21.6</v>
      </c>
      <c r="Q31" s="14">
        <v>21.6</v>
      </c>
      <c r="R31" s="40">
        <f t="shared" si="1"/>
        <v>100</v>
      </c>
      <c r="S31" s="12">
        <f>Q31*100/Q65</f>
        <v>3.2922392684294481E-3</v>
      </c>
    </row>
    <row r="32" spans="1:19" ht="16.5" customHeight="1" x14ac:dyDescent="0.2">
      <c r="A32" s="26" t="s">
        <v>4</v>
      </c>
      <c r="B32" s="27"/>
      <c r="C32" s="27"/>
      <c r="D32" s="27"/>
      <c r="E32" s="27"/>
      <c r="F32" s="27"/>
      <c r="G32" s="27"/>
      <c r="H32" s="27"/>
      <c r="I32" s="27"/>
      <c r="J32" s="27"/>
      <c r="K32" s="28"/>
      <c r="L32" s="11">
        <v>31</v>
      </c>
      <c r="M32" s="9">
        <v>10</v>
      </c>
      <c r="N32" s="9">
        <v>3</v>
      </c>
      <c r="O32" s="18">
        <v>3799.2020000000002</v>
      </c>
      <c r="P32" s="14">
        <v>3799.2020000000002</v>
      </c>
      <c r="Q32" s="14">
        <v>3799.2</v>
      </c>
      <c r="R32" s="40">
        <f t="shared" si="1"/>
        <v>99.999947357366096</v>
      </c>
      <c r="S32" s="12">
        <f>Q32*100/Q65</f>
        <v>0.57906830688042399</v>
      </c>
    </row>
    <row r="33" spans="1:19" ht="16.5" customHeight="1" x14ac:dyDescent="0.2">
      <c r="A33" s="26" t="s">
        <v>3</v>
      </c>
      <c r="B33" s="27"/>
      <c r="C33" s="27"/>
      <c r="D33" s="27"/>
      <c r="E33" s="27"/>
      <c r="F33" s="27"/>
      <c r="G33" s="27"/>
      <c r="H33" s="27"/>
      <c r="I33" s="27"/>
      <c r="J33" s="27"/>
      <c r="K33" s="28"/>
      <c r="L33" s="11">
        <v>31</v>
      </c>
      <c r="M33" s="9">
        <v>10</v>
      </c>
      <c r="N33" s="9">
        <v>4</v>
      </c>
      <c r="O33" s="19">
        <v>2854.3</v>
      </c>
      <c r="P33" s="14">
        <v>2854.3</v>
      </c>
      <c r="Q33" s="14">
        <v>2854.3</v>
      </c>
      <c r="R33" s="40">
        <f t="shared" si="1"/>
        <v>100</v>
      </c>
      <c r="S33" s="12">
        <f>Q33*100/Q65</f>
        <v>0.43504808073510065</v>
      </c>
    </row>
    <row r="34" spans="1:19" ht="15.75" customHeight="1" x14ac:dyDescent="0.2">
      <c r="A34" s="26" t="s">
        <v>23</v>
      </c>
      <c r="B34" s="27"/>
      <c r="C34" s="27"/>
      <c r="D34" s="27"/>
      <c r="E34" s="27"/>
      <c r="F34" s="27"/>
      <c r="G34" s="27"/>
      <c r="H34" s="27"/>
      <c r="I34" s="27"/>
      <c r="J34" s="27"/>
      <c r="K34" s="28"/>
      <c r="L34" s="11">
        <v>31</v>
      </c>
      <c r="M34" s="9">
        <v>10</v>
      </c>
      <c r="N34" s="9">
        <v>6</v>
      </c>
      <c r="O34" s="19">
        <v>1094.5999999999999</v>
      </c>
      <c r="P34" s="14">
        <v>1140.5</v>
      </c>
      <c r="Q34" s="14">
        <v>838.97598000000005</v>
      </c>
      <c r="R34" s="41">
        <f t="shared" si="1"/>
        <v>73.562120122753171</v>
      </c>
      <c r="S34" s="12">
        <f>Q34*100/Q65</f>
        <v>0.12787544752893884</v>
      </c>
    </row>
    <row r="35" spans="1:19" ht="16.5" hidden="1" customHeight="1" x14ac:dyDescent="0.2">
      <c r="A35" s="26" t="s">
        <v>2</v>
      </c>
      <c r="B35" s="27"/>
      <c r="C35" s="27"/>
      <c r="D35" s="27"/>
      <c r="E35" s="27"/>
      <c r="F35" s="27"/>
      <c r="G35" s="27"/>
      <c r="H35" s="27"/>
      <c r="I35" s="27"/>
      <c r="J35" s="27"/>
      <c r="K35" s="28"/>
      <c r="L35" s="11">
        <v>31</v>
      </c>
      <c r="M35" s="9">
        <v>11</v>
      </c>
      <c r="N35" s="9"/>
      <c r="O35" s="18">
        <f>O36</f>
        <v>0</v>
      </c>
      <c r="P35" s="18">
        <v>0</v>
      </c>
      <c r="Q35" s="10">
        <v>0</v>
      </c>
      <c r="R35" s="41">
        <v>0</v>
      </c>
      <c r="S35" s="12">
        <f>Q35*100/Q65</f>
        <v>0</v>
      </c>
    </row>
    <row r="36" spans="1:19" ht="16.5" hidden="1" customHeight="1" x14ac:dyDescent="0.2">
      <c r="A36" s="32" t="s">
        <v>46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11">
        <v>31</v>
      </c>
      <c r="M36" s="9">
        <v>11</v>
      </c>
      <c r="N36" s="9">
        <v>2</v>
      </c>
      <c r="O36" s="19">
        <v>0</v>
      </c>
      <c r="P36" s="18">
        <v>0</v>
      </c>
      <c r="Q36" s="10">
        <v>0</v>
      </c>
      <c r="R36" s="41">
        <v>0</v>
      </c>
      <c r="S36" s="12">
        <f>Q36*100/Q65</f>
        <v>0</v>
      </c>
    </row>
    <row r="37" spans="1:19" ht="16.5" customHeight="1" x14ac:dyDescent="0.2">
      <c r="A37" s="26" t="s">
        <v>22</v>
      </c>
      <c r="B37" s="27"/>
      <c r="C37" s="27"/>
      <c r="D37" s="27"/>
      <c r="E37" s="27"/>
      <c r="F37" s="27"/>
      <c r="G37" s="27"/>
      <c r="H37" s="27"/>
      <c r="I37" s="27"/>
      <c r="J37" s="27"/>
      <c r="K37" s="28"/>
      <c r="L37" s="11">
        <v>31</v>
      </c>
      <c r="M37" s="9">
        <v>12</v>
      </c>
      <c r="N37" s="9" t="s">
        <v>0</v>
      </c>
      <c r="O37" s="14">
        <f>O38</f>
        <v>400</v>
      </c>
      <c r="P37" s="14">
        <f>P38</f>
        <v>650</v>
      </c>
      <c r="Q37" s="14">
        <f>Q38</f>
        <v>650</v>
      </c>
      <c r="R37" s="40">
        <f t="shared" si="1"/>
        <v>100</v>
      </c>
      <c r="S37" s="12">
        <f>Q37*100/Q65</f>
        <v>9.9072015022182464E-2</v>
      </c>
    </row>
    <row r="38" spans="1:19" ht="16.5" customHeight="1" x14ac:dyDescent="0.2">
      <c r="A38" s="26" t="s">
        <v>21</v>
      </c>
      <c r="B38" s="27"/>
      <c r="C38" s="27"/>
      <c r="D38" s="27"/>
      <c r="E38" s="27"/>
      <c r="F38" s="27"/>
      <c r="G38" s="27"/>
      <c r="H38" s="27"/>
      <c r="I38" s="27"/>
      <c r="J38" s="27"/>
      <c r="K38" s="28"/>
      <c r="L38" s="11">
        <v>31</v>
      </c>
      <c r="M38" s="9">
        <v>12</v>
      </c>
      <c r="N38" s="9">
        <v>2</v>
      </c>
      <c r="O38" s="19">
        <v>400</v>
      </c>
      <c r="P38" s="14">
        <v>650</v>
      </c>
      <c r="Q38" s="14">
        <v>650</v>
      </c>
      <c r="R38" s="40">
        <f t="shared" si="1"/>
        <v>100</v>
      </c>
      <c r="S38" s="12">
        <f>Q38*100/Q65</f>
        <v>9.9072015022182464E-2</v>
      </c>
    </row>
    <row r="39" spans="1:19" ht="21.75" customHeight="1" x14ac:dyDescent="0.2">
      <c r="A39" s="26" t="s">
        <v>20</v>
      </c>
      <c r="B39" s="27"/>
      <c r="C39" s="27"/>
      <c r="D39" s="27"/>
      <c r="E39" s="27"/>
      <c r="F39" s="27"/>
      <c r="G39" s="27"/>
      <c r="H39" s="27"/>
      <c r="I39" s="27"/>
      <c r="J39" s="27"/>
      <c r="K39" s="28"/>
      <c r="L39" s="11">
        <v>31</v>
      </c>
      <c r="M39" s="9">
        <v>13</v>
      </c>
      <c r="N39" s="9" t="s">
        <v>0</v>
      </c>
      <c r="O39" s="14">
        <f>O40</f>
        <v>3000</v>
      </c>
      <c r="P39" s="14">
        <f>P40</f>
        <v>3450</v>
      </c>
      <c r="Q39" s="14">
        <f>Q40</f>
        <v>1222.28997</v>
      </c>
      <c r="R39" s="40">
        <f t="shared" si="1"/>
        <v>35.428694782608694</v>
      </c>
      <c r="S39" s="12">
        <f>Q39*100/Q65</f>
        <v>0.18629958502969685</v>
      </c>
    </row>
    <row r="40" spans="1:19" ht="21.75" customHeight="1" x14ac:dyDescent="0.2">
      <c r="A40" s="26" t="s">
        <v>19</v>
      </c>
      <c r="B40" s="27"/>
      <c r="C40" s="27"/>
      <c r="D40" s="27"/>
      <c r="E40" s="27"/>
      <c r="F40" s="27"/>
      <c r="G40" s="27"/>
      <c r="H40" s="27"/>
      <c r="I40" s="27"/>
      <c r="J40" s="27"/>
      <c r="K40" s="28"/>
      <c r="L40" s="11">
        <v>31</v>
      </c>
      <c r="M40" s="9">
        <v>13</v>
      </c>
      <c r="N40" s="9">
        <v>1</v>
      </c>
      <c r="O40" s="19">
        <v>3000</v>
      </c>
      <c r="P40" s="14">
        <v>3450</v>
      </c>
      <c r="Q40" s="14">
        <v>1222.28997</v>
      </c>
      <c r="R40" s="40">
        <f t="shared" si="1"/>
        <v>35.428694782608694</v>
      </c>
      <c r="S40" s="12">
        <f>Q40*100/Q65</f>
        <v>0.18629958502969685</v>
      </c>
    </row>
    <row r="41" spans="1:19" ht="32.25" customHeight="1" x14ac:dyDescent="0.2">
      <c r="A41" s="26" t="s">
        <v>18</v>
      </c>
      <c r="B41" s="27"/>
      <c r="C41" s="27"/>
      <c r="D41" s="27"/>
      <c r="E41" s="27"/>
      <c r="F41" s="27"/>
      <c r="G41" s="27"/>
      <c r="H41" s="27"/>
      <c r="I41" s="27"/>
      <c r="J41" s="27"/>
      <c r="K41" s="28"/>
      <c r="L41" s="11">
        <v>31</v>
      </c>
      <c r="M41" s="9">
        <v>14</v>
      </c>
      <c r="N41" s="9" t="s">
        <v>0</v>
      </c>
      <c r="O41" s="14">
        <f>SUM(O42:O44)</f>
        <v>10891</v>
      </c>
      <c r="P41" s="14">
        <f>SUM(P42:P44)</f>
        <v>11654.64162</v>
      </c>
      <c r="Q41" s="14">
        <f>SUM(Q42:Q44)</f>
        <v>11654.64162</v>
      </c>
      <c r="R41" s="40">
        <f t="shared" si="1"/>
        <v>100</v>
      </c>
      <c r="S41" s="12">
        <f>Q41*100/Q65</f>
        <v>1.7763828148535277</v>
      </c>
    </row>
    <row r="42" spans="1:19" ht="31.5" customHeight="1" x14ac:dyDescent="0.2">
      <c r="A42" s="26" t="s">
        <v>17</v>
      </c>
      <c r="B42" s="27"/>
      <c r="C42" s="27"/>
      <c r="D42" s="27"/>
      <c r="E42" s="27"/>
      <c r="F42" s="27"/>
      <c r="G42" s="27"/>
      <c r="H42" s="27"/>
      <c r="I42" s="27"/>
      <c r="J42" s="27"/>
      <c r="K42" s="28"/>
      <c r="L42" s="11">
        <v>31</v>
      </c>
      <c r="M42" s="9">
        <v>14</v>
      </c>
      <c r="N42" s="9">
        <v>1</v>
      </c>
      <c r="O42" s="19">
        <v>10891</v>
      </c>
      <c r="P42" s="14">
        <v>10891</v>
      </c>
      <c r="Q42" s="14">
        <v>10891</v>
      </c>
      <c r="R42" s="40">
        <f t="shared" si="1"/>
        <v>100</v>
      </c>
      <c r="S42" s="12">
        <f>Q42*100/Q65</f>
        <v>1.6599897163178297</v>
      </c>
    </row>
    <row r="43" spans="1:19" ht="16.5" hidden="1" customHeight="1" x14ac:dyDescent="0.2">
      <c r="A43" s="32" t="s">
        <v>48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11">
        <v>31</v>
      </c>
      <c r="M43" s="9">
        <v>14</v>
      </c>
      <c r="N43" s="9">
        <v>2</v>
      </c>
      <c r="O43" s="19">
        <v>0</v>
      </c>
      <c r="P43" s="18">
        <v>0</v>
      </c>
      <c r="Q43" s="10">
        <v>0</v>
      </c>
      <c r="R43" s="40">
        <v>0</v>
      </c>
      <c r="S43" s="12">
        <f>Q43*100/Q65</f>
        <v>0</v>
      </c>
    </row>
    <row r="44" spans="1:19" ht="21.75" customHeight="1" x14ac:dyDescent="0.2">
      <c r="A44" s="32" t="s">
        <v>47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11">
        <v>31</v>
      </c>
      <c r="M44" s="9">
        <v>14</v>
      </c>
      <c r="N44" s="9">
        <v>3</v>
      </c>
      <c r="O44" s="19">
        <v>0</v>
      </c>
      <c r="P44" s="14">
        <v>763.64161999999999</v>
      </c>
      <c r="Q44" s="14">
        <v>763.64161999999999</v>
      </c>
      <c r="R44" s="40">
        <f t="shared" si="1"/>
        <v>100</v>
      </c>
      <c r="S44" s="12">
        <f>Q44*100/Q65</f>
        <v>0.11639309853569807</v>
      </c>
    </row>
    <row r="45" spans="1:19" ht="21.75" customHeight="1" x14ac:dyDescent="0.2">
      <c r="A45" s="26" t="s">
        <v>16</v>
      </c>
      <c r="B45" s="27"/>
      <c r="C45" s="27"/>
      <c r="D45" s="27"/>
      <c r="E45" s="27"/>
      <c r="F45" s="27"/>
      <c r="G45" s="27"/>
      <c r="H45" s="27"/>
      <c r="I45" s="27"/>
      <c r="J45" s="27"/>
      <c r="K45" s="28"/>
      <c r="L45" s="11">
        <v>40</v>
      </c>
      <c r="M45" s="9" t="s">
        <v>0</v>
      </c>
      <c r="N45" s="9" t="s">
        <v>0</v>
      </c>
      <c r="O45" s="14">
        <f>O46+O50+O56+O58+O61+O48</f>
        <v>390177.59100000007</v>
      </c>
      <c r="P45" s="14">
        <f>P46+P50+P56+P58+P61+P48</f>
        <v>530694.83833000006</v>
      </c>
      <c r="Q45" s="14">
        <f>Q46+Q50+Q56+Q58+Q61+Q48</f>
        <v>512555.12220999994</v>
      </c>
      <c r="R45" s="40">
        <f t="shared" si="1"/>
        <v>96.581893244508933</v>
      </c>
      <c r="S45" s="12">
        <f>Q45*100/Q65</f>
        <v>78.122875026593363</v>
      </c>
    </row>
    <row r="46" spans="1:19" ht="16.5" customHeight="1" x14ac:dyDescent="0.2">
      <c r="A46" s="26" t="s">
        <v>15</v>
      </c>
      <c r="B46" s="27"/>
      <c r="C46" s="27"/>
      <c r="D46" s="27"/>
      <c r="E46" s="27"/>
      <c r="F46" s="27"/>
      <c r="G46" s="27"/>
      <c r="H46" s="27"/>
      <c r="I46" s="27"/>
      <c r="J46" s="27"/>
      <c r="K46" s="28"/>
      <c r="L46" s="11">
        <v>40</v>
      </c>
      <c r="M46" s="9">
        <v>1</v>
      </c>
      <c r="N46" s="9" t="s">
        <v>0</v>
      </c>
      <c r="O46" s="8">
        <f>O47</f>
        <v>10</v>
      </c>
      <c r="P46" s="8">
        <f>P47</f>
        <v>10</v>
      </c>
      <c r="Q46" s="8">
        <f>Q47</f>
        <v>10</v>
      </c>
      <c r="R46" s="40">
        <f t="shared" si="1"/>
        <v>100</v>
      </c>
      <c r="S46" s="12">
        <f>Q46*100/Q65</f>
        <v>1.5241848464951149E-3</v>
      </c>
    </row>
    <row r="47" spans="1:19" ht="16.5" customHeight="1" x14ac:dyDescent="0.2">
      <c r="A47" s="26" t="s">
        <v>14</v>
      </c>
      <c r="B47" s="27"/>
      <c r="C47" s="27"/>
      <c r="D47" s="27"/>
      <c r="E47" s="27"/>
      <c r="F47" s="27"/>
      <c r="G47" s="27"/>
      <c r="H47" s="27"/>
      <c r="I47" s="27"/>
      <c r="J47" s="27"/>
      <c r="K47" s="28"/>
      <c r="L47" s="11">
        <v>40</v>
      </c>
      <c r="M47" s="9">
        <v>1</v>
      </c>
      <c r="N47" s="9">
        <v>13</v>
      </c>
      <c r="O47" s="19">
        <v>10</v>
      </c>
      <c r="P47" s="10">
        <v>10</v>
      </c>
      <c r="Q47" s="8">
        <v>10</v>
      </c>
      <c r="R47" s="40">
        <f t="shared" si="1"/>
        <v>100</v>
      </c>
      <c r="S47" s="12">
        <f>Q47*100/Q65</f>
        <v>1.5241848464951149E-3</v>
      </c>
    </row>
    <row r="48" spans="1:19" ht="16.5" customHeight="1" x14ac:dyDescent="0.2">
      <c r="A48" s="26" t="s">
        <v>13</v>
      </c>
      <c r="B48" s="27"/>
      <c r="C48" s="27"/>
      <c r="D48" s="27"/>
      <c r="E48" s="27"/>
      <c r="F48" s="27"/>
      <c r="G48" s="27"/>
      <c r="H48" s="27"/>
      <c r="I48" s="27"/>
      <c r="J48" s="27"/>
      <c r="K48" s="28"/>
      <c r="L48" s="11">
        <v>40</v>
      </c>
      <c r="M48" s="9">
        <v>4</v>
      </c>
      <c r="N48" s="9" t="s">
        <v>0</v>
      </c>
      <c r="O48" s="19">
        <f>O49</f>
        <v>578.726</v>
      </c>
      <c r="P48" s="19">
        <f>P49</f>
        <v>578.726</v>
      </c>
      <c r="Q48" s="19">
        <f>Q49</f>
        <v>578.73</v>
      </c>
      <c r="R48" s="40">
        <f t="shared" si="1"/>
        <v>100.00069117337047</v>
      </c>
      <c r="S48" s="12">
        <f>Q48*100/Q65</f>
        <v>8.8209149621211777E-2</v>
      </c>
    </row>
    <row r="49" spans="1:19" ht="16.5" customHeight="1" x14ac:dyDescent="0.2">
      <c r="A49" s="26" t="s">
        <v>12</v>
      </c>
      <c r="B49" s="27"/>
      <c r="C49" s="27"/>
      <c r="D49" s="27"/>
      <c r="E49" s="27"/>
      <c r="F49" s="27"/>
      <c r="G49" s="27"/>
      <c r="H49" s="27"/>
      <c r="I49" s="27"/>
      <c r="J49" s="27"/>
      <c r="K49" s="28"/>
      <c r="L49" s="11">
        <v>40</v>
      </c>
      <c r="M49" s="9">
        <v>4</v>
      </c>
      <c r="N49" s="9">
        <v>1</v>
      </c>
      <c r="O49" s="19">
        <v>578.726</v>
      </c>
      <c r="P49" s="10">
        <v>578.726</v>
      </c>
      <c r="Q49" s="19">
        <v>578.73</v>
      </c>
      <c r="R49" s="40">
        <f t="shared" si="1"/>
        <v>100.00069117337047</v>
      </c>
      <c r="S49" s="12">
        <f>Q49*100/Q65</f>
        <v>8.8209149621211777E-2</v>
      </c>
    </row>
    <row r="50" spans="1:19" ht="16.5" customHeight="1" x14ac:dyDescent="0.2">
      <c r="A50" s="26" t="s">
        <v>11</v>
      </c>
      <c r="B50" s="27"/>
      <c r="C50" s="27"/>
      <c r="D50" s="27"/>
      <c r="E50" s="27"/>
      <c r="F50" s="27"/>
      <c r="G50" s="27"/>
      <c r="H50" s="27"/>
      <c r="I50" s="27"/>
      <c r="J50" s="27"/>
      <c r="K50" s="28"/>
      <c r="L50" s="11">
        <v>40</v>
      </c>
      <c r="M50" s="9">
        <v>7</v>
      </c>
      <c r="N50" s="9" t="s">
        <v>0</v>
      </c>
      <c r="O50" s="14">
        <f>O51+O52+O53+O54+O55</f>
        <v>362619.51600000006</v>
      </c>
      <c r="P50" s="14">
        <f>P51+P52+P53+P54+P55</f>
        <v>496871.38377000001</v>
      </c>
      <c r="Q50" s="14">
        <f>Q51+Q52+Q53+Q54+Q55</f>
        <v>481456.67111999996</v>
      </c>
      <c r="R50" s="40">
        <f t="shared" si="1"/>
        <v>96.897645315566123</v>
      </c>
      <c r="S50" s="12">
        <f>Q50*100/Q65</f>
        <v>73.382896236508614</v>
      </c>
    </row>
    <row r="51" spans="1:19" ht="16.5" customHeight="1" x14ac:dyDescent="0.2">
      <c r="A51" s="26" t="s">
        <v>10</v>
      </c>
      <c r="B51" s="27"/>
      <c r="C51" s="27"/>
      <c r="D51" s="27"/>
      <c r="E51" s="27"/>
      <c r="F51" s="27"/>
      <c r="G51" s="27"/>
      <c r="H51" s="27"/>
      <c r="I51" s="27"/>
      <c r="J51" s="27"/>
      <c r="K51" s="28"/>
      <c r="L51" s="11">
        <v>40</v>
      </c>
      <c r="M51" s="9">
        <v>7</v>
      </c>
      <c r="N51" s="9">
        <v>1</v>
      </c>
      <c r="O51" s="19">
        <v>96588.278000000006</v>
      </c>
      <c r="P51" s="14">
        <v>115562.65677</v>
      </c>
      <c r="Q51" s="14">
        <v>113664.08732000001</v>
      </c>
      <c r="R51" s="40">
        <f t="shared" si="1"/>
        <v>98.357108167062435</v>
      </c>
      <c r="S51" s="12">
        <f>Q51*100/Q65</f>
        <v>17.324507948384156</v>
      </c>
    </row>
    <row r="52" spans="1:19" ht="16.5" customHeight="1" x14ac:dyDescent="0.2">
      <c r="A52" s="26" t="s">
        <v>9</v>
      </c>
      <c r="B52" s="27"/>
      <c r="C52" s="27"/>
      <c r="D52" s="27"/>
      <c r="E52" s="27"/>
      <c r="F52" s="27"/>
      <c r="G52" s="27"/>
      <c r="H52" s="27"/>
      <c r="I52" s="27"/>
      <c r="J52" s="27"/>
      <c r="K52" s="28"/>
      <c r="L52" s="11">
        <v>40</v>
      </c>
      <c r="M52" s="9">
        <v>7</v>
      </c>
      <c r="N52" s="9">
        <v>2</v>
      </c>
      <c r="O52" s="19">
        <v>207354.704</v>
      </c>
      <c r="P52" s="14">
        <v>316071.69900000002</v>
      </c>
      <c r="Q52" s="14">
        <v>303969.50799999997</v>
      </c>
      <c r="R52" s="40">
        <f t="shared" si="1"/>
        <v>96.171061490703082</v>
      </c>
      <c r="S52" s="12">
        <f>Q52*100/Q65</f>
        <v>46.330571789017554</v>
      </c>
    </row>
    <row r="53" spans="1:19" ht="16.5" customHeight="1" x14ac:dyDescent="0.2">
      <c r="A53" s="26" t="s">
        <v>8</v>
      </c>
      <c r="B53" s="27"/>
      <c r="C53" s="27"/>
      <c r="D53" s="27"/>
      <c r="E53" s="27"/>
      <c r="F53" s="27"/>
      <c r="G53" s="27"/>
      <c r="H53" s="27"/>
      <c r="I53" s="27"/>
      <c r="J53" s="27"/>
      <c r="K53" s="28"/>
      <c r="L53" s="11">
        <v>40</v>
      </c>
      <c r="M53" s="9">
        <v>7</v>
      </c>
      <c r="N53" s="9">
        <v>3</v>
      </c>
      <c r="O53" s="19">
        <v>40129.754000000001</v>
      </c>
      <c r="P53" s="14">
        <v>41313.961000000003</v>
      </c>
      <c r="Q53" s="14">
        <v>39943.392630000002</v>
      </c>
      <c r="R53" s="40">
        <f t="shared" si="1"/>
        <v>96.682553943447829</v>
      </c>
      <c r="S53" s="12">
        <f>Q53*100/Q65</f>
        <v>6.0881113764250658</v>
      </c>
    </row>
    <row r="54" spans="1:19" ht="16.5" customHeight="1" x14ac:dyDescent="0.2">
      <c r="A54" s="26" t="s">
        <v>7</v>
      </c>
      <c r="B54" s="27"/>
      <c r="C54" s="27"/>
      <c r="D54" s="27"/>
      <c r="E54" s="27"/>
      <c r="F54" s="27"/>
      <c r="G54" s="27"/>
      <c r="H54" s="27"/>
      <c r="I54" s="27"/>
      <c r="J54" s="27"/>
      <c r="K54" s="28"/>
      <c r="L54" s="11">
        <v>40</v>
      </c>
      <c r="M54" s="9">
        <v>7</v>
      </c>
      <c r="N54" s="9">
        <v>7</v>
      </c>
      <c r="O54" s="19">
        <v>678</v>
      </c>
      <c r="P54" s="14">
        <v>678</v>
      </c>
      <c r="Q54" s="14">
        <v>676.29399999999998</v>
      </c>
      <c r="R54" s="40">
        <f t="shared" si="1"/>
        <v>99.748377581120934</v>
      </c>
      <c r="S54" s="12">
        <f>Q54*100/Q65</f>
        <v>0.10307970665755671</v>
      </c>
    </row>
    <row r="55" spans="1:19" ht="16.5" customHeight="1" x14ac:dyDescent="0.2">
      <c r="A55" s="26" t="s">
        <v>6</v>
      </c>
      <c r="B55" s="27"/>
      <c r="C55" s="27"/>
      <c r="D55" s="27"/>
      <c r="E55" s="27"/>
      <c r="F55" s="27"/>
      <c r="G55" s="27"/>
      <c r="H55" s="27"/>
      <c r="I55" s="27"/>
      <c r="J55" s="27"/>
      <c r="K55" s="28"/>
      <c r="L55" s="11">
        <v>40</v>
      </c>
      <c r="M55" s="9">
        <v>7</v>
      </c>
      <c r="N55" s="9">
        <v>9</v>
      </c>
      <c r="O55" s="19">
        <v>17868.78</v>
      </c>
      <c r="P55" s="14">
        <v>23245.066999999999</v>
      </c>
      <c r="Q55" s="14">
        <v>23203.389169999999</v>
      </c>
      <c r="R55" s="40">
        <f t="shared" si="1"/>
        <v>99.820702474206684</v>
      </c>
      <c r="S55" s="12">
        <f>Q55*100/Q65</f>
        <v>3.536625416024286</v>
      </c>
    </row>
    <row r="56" spans="1:19" ht="16.5" customHeight="1" x14ac:dyDescent="0.2">
      <c r="A56" s="26" t="s">
        <v>26</v>
      </c>
      <c r="B56" s="27"/>
      <c r="C56" s="27"/>
      <c r="D56" s="27"/>
      <c r="E56" s="27"/>
      <c r="F56" s="27"/>
      <c r="G56" s="27"/>
      <c r="H56" s="27"/>
      <c r="I56" s="27"/>
      <c r="J56" s="27"/>
      <c r="K56" s="28"/>
      <c r="L56" s="11">
        <v>40</v>
      </c>
      <c r="M56" s="9">
        <v>8</v>
      </c>
      <c r="N56" s="9"/>
      <c r="O56" s="7">
        <f>O57</f>
        <v>0</v>
      </c>
      <c r="P56" s="14">
        <f>P57</f>
        <v>612.18259999999998</v>
      </c>
      <c r="Q56" s="14">
        <f>Q57</f>
        <v>612.18242999999995</v>
      </c>
      <c r="R56" s="40">
        <f t="shared" si="1"/>
        <v>99.999972230507694</v>
      </c>
      <c r="S56" s="12">
        <f>Q56*100/Q65</f>
        <v>9.3307918309655624E-2</v>
      </c>
    </row>
    <row r="57" spans="1:19" ht="16.5" customHeight="1" x14ac:dyDescent="0.2">
      <c r="A57" s="26" t="s">
        <v>25</v>
      </c>
      <c r="B57" s="27"/>
      <c r="C57" s="27"/>
      <c r="D57" s="27"/>
      <c r="E57" s="27"/>
      <c r="F57" s="27"/>
      <c r="G57" s="27"/>
      <c r="H57" s="27"/>
      <c r="I57" s="27"/>
      <c r="J57" s="27"/>
      <c r="K57" s="28"/>
      <c r="L57" s="11">
        <v>40</v>
      </c>
      <c r="M57" s="9">
        <v>8</v>
      </c>
      <c r="N57" s="9">
        <v>1</v>
      </c>
      <c r="O57" s="6">
        <v>0</v>
      </c>
      <c r="P57" s="14">
        <v>612.18259999999998</v>
      </c>
      <c r="Q57" s="14">
        <v>612.18242999999995</v>
      </c>
      <c r="R57" s="40">
        <f t="shared" si="1"/>
        <v>99.999972230507694</v>
      </c>
      <c r="S57" s="12">
        <f>Q57*100/Q65</f>
        <v>9.3307918309655624E-2</v>
      </c>
    </row>
    <row r="58" spans="1:19" ht="16.5" customHeight="1" x14ac:dyDescent="0.2">
      <c r="A58" s="26" t="s">
        <v>5</v>
      </c>
      <c r="B58" s="27"/>
      <c r="C58" s="27"/>
      <c r="D58" s="27"/>
      <c r="E58" s="27"/>
      <c r="F58" s="27"/>
      <c r="G58" s="27"/>
      <c r="H58" s="27"/>
      <c r="I58" s="27"/>
      <c r="J58" s="27"/>
      <c r="K58" s="28"/>
      <c r="L58" s="11">
        <v>40</v>
      </c>
      <c r="M58" s="9">
        <v>10</v>
      </c>
      <c r="N58" s="9" t="s">
        <v>0</v>
      </c>
      <c r="O58" s="14">
        <f>O59+O60</f>
        <v>11166.6</v>
      </c>
      <c r="P58" s="14">
        <f>P59+P60</f>
        <v>11773.6</v>
      </c>
      <c r="Q58" s="14">
        <f>Q59+Q60</f>
        <v>11557.0324</v>
      </c>
      <c r="R58" s="40">
        <f t="shared" si="1"/>
        <v>98.160566012094847</v>
      </c>
      <c r="S58" s="12">
        <f>Q58*100/Q65</f>
        <v>1.7615053654533068</v>
      </c>
    </row>
    <row r="59" spans="1:19" ht="16.5" customHeight="1" x14ac:dyDescent="0.2">
      <c r="A59" s="26" t="s">
        <v>4</v>
      </c>
      <c r="B59" s="27"/>
      <c r="C59" s="27"/>
      <c r="D59" s="27"/>
      <c r="E59" s="27"/>
      <c r="F59" s="27"/>
      <c r="G59" s="27"/>
      <c r="H59" s="27"/>
      <c r="I59" s="27"/>
      <c r="J59" s="27"/>
      <c r="K59" s="28"/>
      <c r="L59" s="11">
        <v>40</v>
      </c>
      <c r="M59" s="9">
        <v>10</v>
      </c>
      <c r="N59" s="9">
        <v>3</v>
      </c>
      <c r="O59" s="19">
        <v>5982</v>
      </c>
      <c r="P59" s="14">
        <v>6589</v>
      </c>
      <c r="Q59" s="14">
        <v>6557.3810000000003</v>
      </c>
      <c r="R59" s="40">
        <f t="shared" si="1"/>
        <v>99.520124449840637</v>
      </c>
      <c r="S59" s="12">
        <f>Q59*100/Q65</f>
        <v>0.99946607528949827</v>
      </c>
    </row>
    <row r="60" spans="1:19" ht="16.5" customHeight="1" x14ac:dyDescent="0.2">
      <c r="A60" s="26" t="s">
        <v>3</v>
      </c>
      <c r="B60" s="27"/>
      <c r="C60" s="27"/>
      <c r="D60" s="27"/>
      <c r="E60" s="27"/>
      <c r="F60" s="27"/>
      <c r="G60" s="27"/>
      <c r="H60" s="27"/>
      <c r="I60" s="27"/>
      <c r="J60" s="27"/>
      <c r="K60" s="28"/>
      <c r="L60" s="11">
        <v>40</v>
      </c>
      <c r="M60" s="9">
        <v>10</v>
      </c>
      <c r="N60" s="9">
        <v>4</v>
      </c>
      <c r="O60" s="19">
        <v>5184.6000000000004</v>
      </c>
      <c r="P60" s="14">
        <v>5184.6000000000004</v>
      </c>
      <c r="Q60" s="14">
        <v>4999.6513999999997</v>
      </c>
      <c r="R60" s="40">
        <f t="shared" si="1"/>
        <v>96.432731551132179</v>
      </c>
      <c r="S60" s="12">
        <f>Q60*100/Q65</f>
        <v>0.76203929016380856</v>
      </c>
    </row>
    <row r="61" spans="1:19" ht="16.5" customHeight="1" x14ac:dyDescent="0.2">
      <c r="A61" s="26" t="s">
        <v>2</v>
      </c>
      <c r="B61" s="27"/>
      <c r="C61" s="27"/>
      <c r="D61" s="27"/>
      <c r="E61" s="27"/>
      <c r="F61" s="27"/>
      <c r="G61" s="27"/>
      <c r="H61" s="27"/>
      <c r="I61" s="27"/>
      <c r="J61" s="27"/>
      <c r="K61" s="28"/>
      <c r="L61" s="11">
        <v>40</v>
      </c>
      <c r="M61" s="9">
        <v>11</v>
      </c>
      <c r="N61" s="9" t="s">
        <v>0</v>
      </c>
      <c r="O61" s="14">
        <f>O62+O64+O63</f>
        <v>15802.749</v>
      </c>
      <c r="P61" s="14">
        <f>P62+P64+P63</f>
        <v>20848.945959999997</v>
      </c>
      <c r="Q61" s="14">
        <f>Q62+Q64+Q63</f>
        <v>18340.506259999998</v>
      </c>
      <c r="R61" s="40">
        <f t="shared" si="1"/>
        <v>87.968505914818934</v>
      </c>
      <c r="S61" s="12">
        <f>Q61*100/Q65</f>
        <v>2.7954321718540793</v>
      </c>
    </row>
    <row r="62" spans="1:19" ht="16.5" customHeight="1" x14ac:dyDescent="0.2">
      <c r="A62" s="26" t="s">
        <v>1</v>
      </c>
      <c r="B62" s="27"/>
      <c r="C62" s="27"/>
      <c r="D62" s="27"/>
      <c r="E62" s="27"/>
      <c r="F62" s="27"/>
      <c r="G62" s="27"/>
      <c r="H62" s="27"/>
      <c r="I62" s="27"/>
      <c r="J62" s="27"/>
      <c r="K62" s="28"/>
      <c r="L62" s="11">
        <v>40</v>
      </c>
      <c r="M62" s="9">
        <v>11</v>
      </c>
      <c r="N62" s="9">
        <v>1</v>
      </c>
      <c r="O62" s="19">
        <v>11933.687</v>
      </c>
      <c r="P62" s="14">
        <v>13323.710999999999</v>
      </c>
      <c r="Q62" s="14">
        <v>13313.17482</v>
      </c>
      <c r="R62" s="40">
        <f t="shared" si="1"/>
        <v>99.920921581082041</v>
      </c>
      <c r="S62" s="12">
        <f>Q62*100/Q65</f>
        <v>2.0291739319384328</v>
      </c>
    </row>
    <row r="63" spans="1:19" ht="16.5" customHeight="1" x14ac:dyDescent="0.2">
      <c r="A63" s="23" t="s">
        <v>46</v>
      </c>
      <c r="B63" s="24"/>
      <c r="C63" s="24"/>
      <c r="D63" s="24"/>
      <c r="E63" s="24"/>
      <c r="F63" s="24"/>
      <c r="G63" s="24"/>
      <c r="H63" s="24"/>
      <c r="I63" s="24"/>
      <c r="J63" s="24"/>
      <c r="K63" s="25"/>
      <c r="L63" s="13">
        <v>40</v>
      </c>
      <c r="M63" s="9">
        <v>11</v>
      </c>
      <c r="N63" s="9">
        <v>2</v>
      </c>
      <c r="O63" s="19">
        <v>0</v>
      </c>
      <c r="P63" s="14">
        <v>3656.1719800000001</v>
      </c>
      <c r="Q63" s="14">
        <v>1158.26846</v>
      </c>
      <c r="R63" s="40">
        <f t="shared" si="1"/>
        <v>31.679813376831362</v>
      </c>
      <c r="S63" s="12">
        <f>Q63*100/Q65</f>
        <v>0.17654152349052332</v>
      </c>
    </row>
    <row r="64" spans="1:19" ht="16.5" customHeight="1" thickBot="1" x14ac:dyDescent="0.25">
      <c r="A64" s="23" t="s">
        <v>46</v>
      </c>
      <c r="B64" s="24"/>
      <c r="C64" s="24"/>
      <c r="D64" s="24"/>
      <c r="E64" s="24"/>
      <c r="F64" s="24"/>
      <c r="G64" s="24"/>
      <c r="H64" s="24"/>
      <c r="I64" s="24"/>
      <c r="J64" s="24"/>
      <c r="K64" s="25"/>
      <c r="L64" s="44">
        <v>40</v>
      </c>
      <c r="M64" s="45">
        <v>11</v>
      </c>
      <c r="N64" s="45">
        <v>3</v>
      </c>
      <c r="O64" s="46">
        <v>3869.0619999999999</v>
      </c>
      <c r="P64" s="15">
        <v>3869.0629800000002</v>
      </c>
      <c r="Q64" s="15">
        <v>3869.0629800000002</v>
      </c>
      <c r="R64" s="47">
        <f t="shared" ref="R64" si="3">Q64*100/P64</f>
        <v>100</v>
      </c>
      <c r="S64" s="76">
        <f>Q64*100/Q65</f>
        <v>0.58971671642512313</v>
      </c>
    </row>
    <row r="65" spans="1:19" ht="19.5" customHeight="1" thickBot="1" x14ac:dyDescent="0.25">
      <c r="A65" s="77" t="s">
        <v>45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9"/>
      <c r="O65" s="38">
        <f t="shared" ref="O65" si="4">O7+O45</f>
        <v>491405.07500000007</v>
      </c>
      <c r="P65" s="38">
        <f>P7+P45</f>
        <v>682524.06870000006</v>
      </c>
      <c r="Q65" s="38">
        <f>Q7+Q45</f>
        <v>656088.40180999995</v>
      </c>
      <c r="R65" s="39">
        <f t="shared" si="1"/>
        <v>96.126778804980162</v>
      </c>
      <c r="S65" s="71">
        <v>100</v>
      </c>
    </row>
    <row r="66" spans="1:19" ht="11.2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9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</sheetData>
  <mergeCells count="71">
    <mergeCell ref="L4:L5"/>
    <mergeCell ref="M4:M5"/>
    <mergeCell ref="N4:N5"/>
    <mergeCell ref="O4:O5"/>
    <mergeCell ref="P4:P5"/>
    <mergeCell ref="Q4:Q5"/>
    <mergeCell ref="R4:R5"/>
    <mergeCell ref="A4:K5"/>
    <mergeCell ref="S4:S5"/>
    <mergeCell ref="R3:S3"/>
    <mergeCell ref="A2:S2"/>
    <mergeCell ref="A63:K63"/>
    <mergeCell ref="A30:K30"/>
    <mergeCell ref="A29:K29"/>
    <mergeCell ref="A31:K31"/>
    <mergeCell ref="A11:K11"/>
    <mergeCell ref="A23:K23"/>
    <mergeCell ref="A24:K24"/>
    <mergeCell ref="A28:K28"/>
    <mergeCell ref="A25:K25"/>
    <mergeCell ref="A16:K16"/>
    <mergeCell ref="A15:K15"/>
    <mergeCell ref="A18:K18"/>
    <mergeCell ref="A20:K20"/>
    <mergeCell ref="A62:K62"/>
    <mergeCell ref="A59:K59"/>
    <mergeCell ref="A60:K60"/>
    <mergeCell ref="A61:K61"/>
    <mergeCell ref="A50:K50"/>
    <mergeCell ref="A48:K48"/>
    <mergeCell ref="A49:K49"/>
    <mergeCell ref="A58:K58"/>
    <mergeCell ref="A52:K52"/>
    <mergeCell ref="A53:K53"/>
    <mergeCell ref="A56:K56"/>
    <mergeCell ref="A57:K57"/>
    <mergeCell ref="A54:K54"/>
    <mergeCell ref="A55:K55"/>
    <mergeCell ref="A51:K51"/>
    <mergeCell ref="A47:K47"/>
    <mergeCell ref="A46:K46"/>
    <mergeCell ref="A37:K37"/>
    <mergeCell ref="A39:K39"/>
    <mergeCell ref="A41:K41"/>
    <mergeCell ref="A38:K38"/>
    <mergeCell ref="A40:K40"/>
    <mergeCell ref="A42:K42"/>
    <mergeCell ref="A45:K45"/>
    <mergeCell ref="A44:K44"/>
    <mergeCell ref="A43:K43"/>
    <mergeCell ref="A6:K6"/>
    <mergeCell ref="A35:K35"/>
    <mergeCell ref="A36:K36"/>
    <mergeCell ref="A33:K33"/>
    <mergeCell ref="A34:K34"/>
    <mergeCell ref="A19:K19"/>
    <mergeCell ref="A32:K32"/>
    <mergeCell ref="A26:K26"/>
    <mergeCell ref="A27:K27"/>
    <mergeCell ref="A64:K64"/>
    <mergeCell ref="A65:N65"/>
    <mergeCell ref="A21:K21"/>
    <mergeCell ref="A12:K12"/>
    <mergeCell ref="A7:K7"/>
    <mergeCell ref="A17:K17"/>
    <mergeCell ref="A8:K8"/>
    <mergeCell ref="A13:K13"/>
    <mergeCell ref="A22:K22"/>
    <mergeCell ref="A9:K9"/>
    <mergeCell ref="A10:K10"/>
    <mergeCell ref="A14:K14"/>
  </mergeCells>
  <pageMargins left="0.59055118110236227" right="0.39370078740157483" top="0.39370078740157483" bottom="0.39370078740157483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lastPrinted>2022-10-07T13:41:01Z</cp:lastPrinted>
  <dcterms:created xsi:type="dcterms:W3CDTF">2021-05-24T06:42:51Z</dcterms:created>
  <dcterms:modified xsi:type="dcterms:W3CDTF">2025-02-24T09:00:17Z</dcterms:modified>
</cp:coreProperties>
</file>