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4385"/>
  </bookViews>
  <sheets>
    <sheet name="КП по доходам_1" sheetId="1" r:id="rId1"/>
  </sheets>
  <definedNames>
    <definedName name="_xlnm.Print_Titles" localSheetId="0">'КП по доходам_1'!$5:$6</definedName>
  </definedNames>
  <calcPr calcId="145621" iterate="1"/>
</workbook>
</file>

<file path=xl/calcChain.xml><?xml version="1.0" encoding="utf-8"?>
<calcChain xmlns="http://schemas.openxmlformats.org/spreadsheetml/2006/main">
  <c r="AL122" i="1" l="1"/>
  <c r="AL121" i="1"/>
  <c r="AK121" i="1"/>
  <c r="AL120" i="1"/>
  <c r="AK120" i="1"/>
  <c r="AL119" i="1"/>
  <c r="AK119" i="1"/>
  <c r="AL118" i="1"/>
  <c r="AL117" i="1"/>
  <c r="AK117" i="1"/>
  <c r="AL116" i="1"/>
  <c r="AK116" i="1"/>
  <c r="AL115" i="1"/>
  <c r="AK115" i="1"/>
  <c r="AL114" i="1"/>
  <c r="AK114" i="1"/>
  <c r="AL113" i="1"/>
  <c r="AK113" i="1"/>
  <c r="AL112" i="1"/>
  <c r="AK112" i="1"/>
  <c r="AL111" i="1"/>
  <c r="AK111" i="1"/>
  <c r="AL110" i="1"/>
  <c r="AK110" i="1"/>
  <c r="AL109" i="1"/>
  <c r="AK109" i="1"/>
  <c r="AL108" i="1"/>
  <c r="AK108" i="1"/>
  <c r="AL106" i="1"/>
  <c r="AL105" i="1"/>
  <c r="AK105" i="1"/>
  <c r="AL104" i="1"/>
  <c r="AL103" i="1"/>
  <c r="AK103" i="1"/>
  <c r="AL102" i="1"/>
  <c r="AK102" i="1"/>
  <c r="AL101" i="1"/>
  <c r="AK101" i="1"/>
  <c r="AL99" i="1"/>
  <c r="AK99" i="1"/>
  <c r="AL98" i="1"/>
  <c r="AK98" i="1"/>
  <c r="AL97" i="1"/>
  <c r="AK97" i="1"/>
  <c r="AL96" i="1"/>
  <c r="AK96" i="1"/>
  <c r="AL95" i="1"/>
  <c r="AK95" i="1"/>
  <c r="AL93" i="1"/>
  <c r="AK93" i="1"/>
  <c r="AL92" i="1"/>
  <c r="AK92" i="1"/>
  <c r="AL91" i="1"/>
  <c r="AK91" i="1"/>
  <c r="AL90" i="1"/>
  <c r="AK90" i="1"/>
  <c r="AL89" i="1"/>
  <c r="AK89" i="1"/>
  <c r="AL87" i="1"/>
  <c r="AK87" i="1"/>
  <c r="AL86" i="1"/>
  <c r="AK86" i="1"/>
  <c r="AL85" i="1"/>
  <c r="AK85" i="1"/>
  <c r="AL84" i="1"/>
  <c r="AK84" i="1"/>
  <c r="AL83" i="1"/>
  <c r="AK83" i="1"/>
  <c r="AL82" i="1"/>
  <c r="AK82" i="1"/>
  <c r="AL81" i="1"/>
  <c r="AK81" i="1"/>
  <c r="AL80" i="1"/>
  <c r="AK80" i="1"/>
  <c r="AL79" i="1"/>
  <c r="AK79" i="1"/>
  <c r="AL78" i="1"/>
  <c r="AK78" i="1"/>
  <c r="AL76" i="1"/>
  <c r="AL75" i="1"/>
  <c r="AK75" i="1"/>
  <c r="AL74" i="1"/>
  <c r="AK74" i="1"/>
  <c r="AL73" i="1"/>
  <c r="AK73" i="1"/>
  <c r="AL72" i="1"/>
  <c r="AK72" i="1"/>
  <c r="AL71" i="1"/>
  <c r="AK71" i="1"/>
  <c r="AL69" i="1"/>
  <c r="AL68" i="1"/>
  <c r="AK68" i="1"/>
  <c r="AL67" i="1"/>
  <c r="AK67" i="1"/>
  <c r="AL66" i="1"/>
  <c r="AK66" i="1"/>
  <c r="AL64" i="1"/>
  <c r="AK64" i="1"/>
  <c r="AL63" i="1"/>
  <c r="AK63" i="1"/>
  <c r="AL61" i="1"/>
  <c r="AK61" i="1"/>
  <c r="AL60" i="1"/>
  <c r="AK60" i="1"/>
  <c r="AL59" i="1"/>
  <c r="AK59" i="1"/>
  <c r="AL58" i="1"/>
  <c r="AK58" i="1"/>
  <c r="AL56" i="1"/>
  <c r="AK56" i="1"/>
  <c r="AL55" i="1"/>
  <c r="AK55" i="1"/>
  <c r="AL54" i="1"/>
  <c r="AK54" i="1"/>
  <c r="AL53" i="1"/>
  <c r="AK53" i="1"/>
  <c r="AL52" i="1"/>
  <c r="AK52" i="1"/>
  <c r="AL51" i="1"/>
  <c r="AK51" i="1"/>
  <c r="AL50" i="1"/>
  <c r="AK50" i="1"/>
  <c r="AL48" i="1"/>
  <c r="AK48" i="1"/>
  <c r="AL47" i="1"/>
  <c r="AK47" i="1"/>
  <c r="AL46" i="1"/>
  <c r="AK46" i="1"/>
  <c r="AL45" i="1"/>
  <c r="AK45" i="1"/>
  <c r="AL44" i="1"/>
  <c r="AK44" i="1"/>
  <c r="AL42" i="1"/>
  <c r="AK42" i="1"/>
  <c r="AL41" i="1"/>
  <c r="AK41" i="1"/>
  <c r="AL40" i="1"/>
  <c r="AK40" i="1"/>
  <c r="AL39" i="1"/>
  <c r="AK39" i="1"/>
  <c r="AL37" i="1"/>
  <c r="AK37" i="1"/>
  <c r="AL36" i="1"/>
  <c r="AK36" i="1"/>
  <c r="AL34" i="1"/>
  <c r="AK34" i="1"/>
  <c r="AL33" i="1"/>
  <c r="AK33" i="1"/>
  <c r="AL32" i="1"/>
  <c r="AK32" i="1"/>
  <c r="AL31" i="1"/>
  <c r="AK31" i="1"/>
  <c r="AL29" i="1"/>
  <c r="AK29" i="1"/>
  <c r="AL28" i="1"/>
  <c r="AK28" i="1"/>
  <c r="AL27" i="1"/>
  <c r="AK27" i="1"/>
  <c r="AL25" i="1"/>
  <c r="AK25" i="1"/>
  <c r="AL24" i="1"/>
  <c r="AK24" i="1"/>
  <c r="AL23" i="1"/>
  <c r="AK23" i="1"/>
  <c r="AL21" i="1"/>
  <c r="AK21" i="1"/>
  <c r="AL20" i="1"/>
  <c r="AK20" i="1"/>
  <c r="AL19" i="1"/>
  <c r="AK19" i="1"/>
  <c r="AL17" i="1"/>
  <c r="AK17" i="1"/>
  <c r="AL16" i="1"/>
  <c r="AK16" i="1"/>
  <c r="AL15" i="1"/>
  <c r="AK15" i="1"/>
  <c r="AL14" i="1"/>
  <c r="AK14" i="1"/>
  <c r="AL13" i="1"/>
  <c r="AK13" i="1"/>
  <c r="AL12" i="1"/>
  <c r="AK12" i="1"/>
  <c r="AL11" i="1"/>
  <c r="AK11" i="1"/>
  <c r="AL10" i="1"/>
  <c r="AK10" i="1"/>
  <c r="AK9" i="1"/>
  <c r="AL8" i="1"/>
  <c r="AK8" i="1"/>
  <c r="AL7" i="1"/>
  <c r="AK7" i="1"/>
  <c r="AH106" i="1"/>
  <c r="AK106" i="1" s="1"/>
  <c r="AH118" i="1"/>
  <c r="AK118" i="1" s="1"/>
  <c r="AH104" i="1"/>
  <c r="AK104" i="1" s="1"/>
  <c r="AH76" i="1"/>
  <c r="AK76" i="1" s="1"/>
  <c r="AH69" i="1"/>
  <c r="AK69" i="1" s="1"/>
  <c r="AH53" i="1"/>
  <c r="AH7" i="1"/>
  <c r="AJ107" i="1"/>
  <c r="AI107" i="1"/>
  <c r="AJ100" i="1"/>
  <c r="AI100" i="1"/>
  <c r="AN100" i="1" s="1"/>
  <c r="AJ94" i="1"/>
  <c r="AN94" i="1" s="1"/>
  <c r="AI94" i="1"/>
  <c r="AJ88" i="1"/>
  <c r="AI88" i="1"/>
  <c r="AJ77" i="1"/>
  <c r="AI77" i="1"/>
  <c r="AJ70" i="1"/>
  <c r="AI70" i="1"/>
  <c r="AJ65" i="1"/>
  <c r="AK65" i="1" s="1"/>
  <c r="AI65" i="1"/>
  <c r="AJ62" i="1"/>
  <c r="AI62" i="1"/>
  <c r="AJ57" i="1"/>
  <c r="AI57" i="1"/>
  <c r="AJ49" i="1"/>
  <c r="AL49" i="1" s="1"/>
  <c r="AI49" i="1"/>
  <c r="AJ43" i="1"/>
  <c r="AK43" i="1" s="1"/>
  <c r="AI43" i="1"/>
  <c r="AJ38" i="1"/>
  <c r="AL38" i="1" s="1"/>
  <c r="AI38" i="1"/>
  <c r="AJ35" i="1"/>
  <c r="AK35" i="1" s="1"/>
  <c r="AI35" i="1"/>
  <c r="AJ30" i="1"/>
  <c r="AI30" i="1"/>
  <c r="AJ26" i="1"/>
  <c r="AL26" i="1" s="1"/>
  <c r="AI26" i="1"/>
  <c r="AJ22" i="1"/>
  <c r="AI22" i="1"/>
  <c r="AM122" i="1"/>
  <c r="AM121" i="1"/>
  <c r="AM120" i="1"/>
  <c r="AM119" i="1"/>
  <c r="AM118" i="1"/>
  <c r="AM117" i="1"/>
  <c r="AM116" i="1"/>
  <c r="AM115" i="1"/>
  <c r="AM114" i="1"/>
  <c r="AM113" i="1"/>
  <c r="AM112" i="1"/>
  <c r="AM111" i="1"/>
  <c r="AM110" i="1"/>
  <c r="AM109" i="1"/>
  <c r="AM108" i="1"/>
  <c r="AM106" i="1"/>
  <c r="AM105" i="1"/>
  <c r="AM104" i="1"/>
  <c r="AM103" i="1"/>
  <c r="AM102" i="1"/>
  <c r="AM101" i="1"/>
  <c r="AM99" i="1"/>
  <c r="AM98" i="1"/>
  <c r="AM97" i="1"/>
  <c r="AM96" i="1"/>
  <c r="AM95" i="1"/>
  <c r="AM93" i="1"/>
  <c r="AM92" i="1"/>
  <c r="AM91" i="1"/>
  <c r="AM90" i="1"/>
  <c r="AM89" i="1"/>
  <c r="AM87" i="1"/>
  <c r="AM86" i="1"/>
  <c r="AM85" i="1"/>
  <c r="AM84" i="1"/>
  <c r="AM83" i="1"/>
  <c r="AM82" i="1"/>
  <c r="AM81" i="1"/>
  <c r="AM80" i="1"/>
  <c r="AM79" i="1"/>
  <c r="AM78" i="1"/>
  <c r="AM76" i="1"/>
  <c r="AM75" i="1"/>
  <c r="AM74" i="1"/>
  <c r="AM73" i="1"/>
  <c r="AM72" i="1"/>
  <c r="AM71" i="1"/>
  <c r="AM69" i="1"/>
  <c r="AM68" i="1"/>
  <c r="AM67" i="1"/>
  <c r="AM66" i="1"/>
  <c r="AM64" i="1"/>
  <c r="AM63" i="1"/>
  <c r="AM61" i="1"/>
  <c r="AM60" i="1"/>
  <c r="AM59" i="1"/>
  <c r="AM58" i="1"/>
  <c r="AM56" i="1"/>
  <c r="AM55" i="1"/>
  <c r="AM54" i="1"/>
  <c r="AM53" i="1"/>
  <c r="AM52" i="1"/>
  <c r="AM51" i="1"/>
  <c r="AM50" i="1"/>
  <c r="AM48" i="1"/>
  <c r="AM47" i="1"/>
  <c r="AM46" i="1"/>
  <c r="AM45" i="1"/>
  <c r="AM44" i="1"/>
  <c r="AM42" i="1"/>
  <c r="AM41" i="1"/>
  <c r="AM40" i="1"/>
  <c r="AM39" i="1"/>
  <c r="AM37" i="1"/>
  <c r="AM36" i="1"/>
  <c r="AM34" i="1"/>
  <c r="AM33" i="1"/>
  <c r="AM32" i="1"/>
  <c r="AM31" i="1"/>
  <c r="AM29" i="1"/>
  <c r="AM28" i="1"/>
  <c r="AM27" i="1"/>
  <c r="AM25" i="1"/>
  <c r="AM24" i="1"/>
  <c r="AM23" i="1"/>
  <c r="AM21" i="1"/>
  <c r="AM20" i="1"/>
  <c r="AM19" i="1"/>
  <c r="AM17" i="1"/>
  <c r="AM16" i="1"/>
  <c r="AM15" i="1"/>
  <c r="AM14" i="1"/>
  <c r="AM13" i="1"/>
  <c r="AM12" i="1"/>
  <c r="AM11" i="1"/>
  <c r="AM10" i="1"/>
  <c r="AM8" i="1"/>
  <c r="AM7" i="1"/>
  <c r="AJ18" i="1"/>
  <c r="AI18" i="1"/>
  <c r="AN122" i="1"/>
  <c r="AN121" i="1"/>
  <c r="AN120" i="1"/>
  <c r="AN119" i="1"/>
  <c r="AN118" i="1"/>
  <c r="AN117" i="1"/>
  <c r="AN116" i="1"/>
  <c r="AN115" i="1"/>
  <c r="AN114" i="1"/>
  <c r="AN113" i="1"/>
  <c r="AN112" i="1"/>
  <c r="AN111" i="1"/>
  <c r="AN110" i="1"/>
  <c r="AN109" i="1"/>
  <c r="AN108" i="1"/>
  <c r="AN106" i="1"/>
  <c r="AN105" i="1"/>
  <c r="AN104" i="1"/>
  <c r="AN103" i="1"/>
  <c r="AN102" i="1"/>
  <c r="AN101" i="1"/>
  <c r="AN99" i="1"/>
  <c r="AN98" i="1"/>
  <c r="AN97" i="1"/>
  <c r="AN96" i="1"/>
  <c r="AN95" i="1"/>
  <c r="AN93" i="1"/>
  <c r="AN92" i="1"/>
  <c r="AN91" i="1"/>
  <c r="AN90" i="1"/>
  <c r="AN89" i="1"/>
  <c r="AN87" i="1"/>
  <c r="AN86" i="1"/>
  <c r="AN85" i="1"/>
  <c r="AN84" i="1"/>
  <c r="AN83" i="1"/>
  <c r="AN82" i="1"/>
  <c r="AN81" i="1"/>
  <c r="AN80" i="1"/>
  <c r="AN79" i="1"/>
  <c r="AN78" i="1"/>
  <c r="AN76" i="1"/>
  <c r="AN75" i="1"/>
  <c r="AN74" i="1"/>
  <c r="AN73" i="1"/>
  <c r="AN72" i="1"/>
  <c r="AN71" i="1"/>
  <c r="AN69" i="1"/>
  <c r="AN68" i="1"/>
  <c r="AN67" i="1"/>
  <c r="AN66" i="1"/>
  <c r="AN64" i="1"/>
  <c r="AN63" i="1"/>
  <c r="AN61" i="1"/>
  <c r="AN60" i="1"/>
  <c r="AN59" i="1"/>
  <c r="AN58" i="1"/>
  <c r="AN56" i="1"/>
  <c r="AN55" i="1"/>
  <c r="AN54" i="1"/>
  <c r="AN53" i="1"/>
  <c r="AN52" i="1"/>
  <c r="AN51" i="1"/>
  <c r="AN50" i="1"/>
  <c r="AN48" i="1"/>
  <c r="AN47" i="1"/>
  <c r="AN46" i="1"/>
  <c r="AN45" i="1"/>
  <c r="AN44" i="1"/>
  <c r="AN42" i="1"/>
  <c r="AN41" i="1"/>
  <c r="AN40" i="1"/>
  <c r="AN39" i="1"/>
  <c r="AN37" i="1"/>
  <c r="AN36" i="1"/>
  <c r="AN34" i="1"/>
  <c r="AN33" i="1"/>
  <c r="AN32" i="1"/>
  <c r="AN31" i="1"/>
  <c r="AN29" i="1"/>
  <c r="AN28" i="1"/>
  <c r="AN27" i="1"/>
  <c r="AN25" i="1"/>
  <c r="AN24" i="1"/>
  <c r="AN23" i="1"/>
  <c r="AN21" i="1"/>
  <c r="AN20" i="1"/>
  <c r="AN19" i="1"/>
  <c r="AN17" i="1"/>
  <c r="AN16" i="1"/>
  <c r="AN15" i="1"/>
  <c r="AN14" i="1"/>
  <c r="AN13" i="1"/>
  <c r="AN12" i="1"/>
  <c r="AN11" i="1"/>
  <c r="AN10" i="1"/>
  <c r="AN8" i="1"/>
  <c r="AN7" i="1"/>
  <c r="AJ9" i="1"/>
  <c r="AI9" i="1"/>
  <c r="AL57" i="1" l="1"/>
  <c r="AM107" i="1"/>
  <c r="AL9" i="1"/>
  <c r="AL18" i="1"/>
  <c r="AL22" i="1"/>
  <c r="AK49" i="1"/>
  <c r="AL77" i="1"/>
  <c r="AL62" i="1"/>
  <c r="AL70" i="1"/>
  <c r="AL88" i="1"/>
  <c r="AL100" i="1"/>
  <c r="AN26" i="1"/>
  <c r="AK57" i="1"/>
  <c r="AK77" i="1"/>
  <c r="AL35" i="1"/>
  <c r="AL43" i="1"/>
  <c r="AL65" i="1"/>
  <c r="AL107" i="1"/>
  <c r="AK107" i="1"/>
  <c r="AM30" i="1"/>
  <c r="AK18" i="1"/>
  <c r="AK22" i="1"/>
  <c r="AK26" i="1"/>
  <c r="AK30" i="1"/>
  <c r="AK38" i="1"/>
  <c r="AK62" i="1"/>
  <c r="AK70" i="1"/>
  <c r="AK88" i="1"/>
  <c r="AK94" i="1"/>
  <c r="AK100" i="1"/>
  <c r="AN35" i="1"/>
  <c r="AM94" i="1"/>
  <c r="AH122" i="1"/>
  <c r="AK122" i="1" s="1"/>
  <c r="AL30" i="1"/>
  <c r="AL94" i="1"/>
  <c r="AN9" i="1"/>
  <c r="AM18" i="1"/>
  <c r="AN22" i="1"/>
  <c r="AM35" i="1"/>
  <c r="AN43" i="1"/>
  <c r="AM57" i="1"/>
  <c r="AM77" i="1"/>
  <c r="AM100" i="1"/>
  <c r="AM26" i="1"/>
  <c r="AN30" i="1"/>
  <c r="AN38" i="1"/>
  <c r="AN49" i="1"/>
  <c r="AN62" i="1"/>
  <c r="AN88" i="1"/>
  <c r="AN65" i="1"/>
  <c r="AN70" i="1"/>
  <c r="AN107" i="1"/>
  <c r="AM88" i="1"/>
  <c r="AN77" i="1"/>
  <c r="AM70" i="1"/>
  <c r="AM65" i="1"/>
  <c r="AM62" i="1"/>
  <c r="AN57" i="1"/>
  <c r="AM49" i="1"/>
  <c r="AM43" i="1"/>
  <c r="AM38" i="1"/>
  <c r="AM22" i="1"/>
  <c r="AN18" i="1"/>
  <c r="AM9" i="1"/>
</calcChain>
</file>

<file path=xl/sharedStrings.xml><?xml version="1.0" encoding="utf-8"?>
<sst xmlns="http://schemas.openxmlformats.org/spreadsheetml/2006/main" count="570" uniqueCount="347">
  <si>
    <t>Итого:</t>
  </si>
  <si>
    <t>Всего доходов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</si>
  <si>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</si>
  <si>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1 16 11 050 01 0000 140</t>
  </si>
  <si>
    <t>825</t>
  </si>
  <si>
    <t>82511611050010000140</t>
  </si>
  <si>
    <t>82511610123010051140</t>
  </si>
  <si>
    <t>Министерство природных ресурсов и экологии Республики Карелия</t>
  </si>
  <si>
    <t/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</si>
  <si>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</si>
  <si>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82211601203010000140</t>
  </si>
  <si>
    <t>1 16 01 203 01 0000 140</t>
  </si>
  <si>
    <t>822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</si>
  <si>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</si>
  <si>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82211601193010000140</t>
  </si>
  <si>
    <t>1 16 01 193 01 0000 140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</si>
  <si>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</si>
  <si>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82211601173010000140</t>
  </si>
  <si>
    <t>1 16 01 173 01 0000 140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</si>
  <si>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</si>
  <si>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82211601153010000140</t>
  </si>
  <si>
    <t>1 16 01 153 01 0000 140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</si>
  <si>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</si>
  <si>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82211601143010000140</t>
  </si>
  <si>
    <t>1 16 01 143 01 0000 140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</si>
  <si>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</si>
  <si>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82211601113010000140</t>
  </si>
  <si>
    <t>1 16 01 113 01 0000 140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</si>
  <si>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</si>
  <si>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82211601083010000140</t>
  </si>
  <si>
    <t>1 16 01 083 01 0000 140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</si>
  <si>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</si>
  <si>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82211601073010000140</t>
  </si>
  <si>
    <t>1 16 01 073 01 0000 140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</si>
  <si>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</si>
  <si>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82211601063010000140</t>
  </si>
  <si>
    <t>1 16 01 063 01 0000 140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</si>
  <si>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</si>
  <si>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82211601053010000140</t>
  </si>
  <si>
    <t>1 16 01 053 01 0000 140</t>
  </si>
  <si>
    <t>Управление Республики Карелия по обеспечению деятельности мировых судей</t>
  </si>
  <si>
    <t>80111602010020007140</t>
  </si>
  <si>
    <t>801</t>
  </si>
  <si>
    <t>Министерство образования РК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</si>
  <si>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</si>
  <si>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18210803010011060110</t>
  </si>
  <si>
    <t>18210803010010000110</t>
  </si>
  <si>
    <t>1 08 03 010 01 1060 110</t>
  </si>
  <si>
    <t>182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</si>
  <si>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</si>
  <si>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18210803010011050110</t>
  </si>
  <si>
    <t>1 08 03 010 01 1050 110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</si>
  <si>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</si>
  <si>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1 08 03 010 01 0000 110</t>
  </si>
  <si>
    <t>18210504020021000110</t>
  </si>
  <si>
    <t>18210504020020000110</t>
  </si>
  <si>
    <t>Единый сельскохозяйственный налог</t>
  </si>
  <si>
    <t>18210503010011000110</t>
  </si>
  <si>
    <t>18210503010010000110</t>
  </si>
  <si>
    <t>18210503000010000110</t>
  </si>
  <si>
    <t>Единый налог на вмененный доход для отдельных видов деятельности (за налоговые периоды, истекшие до 1 января 2011 года)</t>
  </si>
  <si>
    <t>18210502020021000110</t>
  </si>
  <si>
    <t>18210502020020000110</t>
  </si>
  <si>
    <t>18210502000020000110</t>
  </si>
  <si>
    <t>1 05 02 020 02 1000 110</t>
  </si>
  <si>
    <t>Единый налог на вмененный доход для отдельных видов дестельности (штрафы)</t>
  </si>
  <si>
    <t>18210502010023000110</t>
  </si>
  <si>
    <t>18210502010020000110</t>
  </si>
  <si>
    <t>1 05 02 010 02 3000 110</t>
  </si>
  <si>
    <t>Единый налог на вмененный доход для отдельных видов деятельности</t>
  </si>
  <si>
    <t>18210502010021000110</t>
  </si>
  <si>
    <t>1 05 02 010 02 1000 110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</si>
  <si>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</si>
  <si>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18210501021013000110</t>
  </si>
  <si>
    <t>1 05 01 021 01 3000 110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</si>
  <si>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</si>
  <si>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18210501021011000110</t>
  </si>
  <si>
    <t>1 05 01 021 01 1000 110</t>
  </si>
  <si>
    <t xml:space="preserve"> Налог по упрощенной системе налогообложения,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</si>
  <si>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18210501012011000110</t>
  </si>
  <si>
    <t>1 05 01 012 01 1000 110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</si>
  <si>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</si>
  <si>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18210501011013000110</t>
  </si>
  <si>
    <t>18210501010010000110</t>
  </si>
  <si>
    <t>18210501000010000110</t>
  </si>
  <si>
    <t>1 05 01 011 01 3000 110</t>
  </si>
  <si>
    <t>Налог, взимаемый с налогоплательщиков, выбравших в качестве объекта налогообложения доходы</t>
  </si>
  <si>
    <t>18210501011011000110</t>
  </si>
  <si>
    <t>1 05 01 011 01 1000 110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</si>
  <si>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</si>
  <si>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18210102140011000110</t>
  </si>
  <si>
    <t>1 01 02 140 01 1000 110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</si>
  <si>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</si>
  <si>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18210102130011000110</t>
  </si>
  <si>
    <t>18210102130010000110</t>
  </si>
  <si>
    <t>18210102000010000110</t>
  </si>
  <si>
    <t>1 01 02 130 01 1000 110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</si>
  <si>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</si>
  <si>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18210102080011000110</t>
  </si>
  <si>
    <t>18210102080010000110</t>
  </si>
  <si>
    <t>1 01 02 080 01 1000 110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</si>
  <si>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</si>
  <si>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18210102040011000110</t>
  </si>
  <si>
    <t>18210102040010000110</t>
  </si>
  <si>
    <t>1 01 02 040 01 1000 110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</si>
  <si>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(штрафы)</t>
  </si>
  <si>
    <t>18210102030013000110</t>
  </si>
  <si>
    <t>18210102030010000110</t>
  </si>
  <si>
    <t>1 01 02 030 01 3000 110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</si>
  <si>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</si>
  <si>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18210102030011000110</t>
  </si>
  <si>
    <t>1 01 02 030 01 1000 110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</si>
  <si>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
(штрафы)</t>
  </si>
  <si>
    <t>18210102020013000110</t>
  </si>
  <si>
    <t>18210102020010000110</t>
  </si>
  <si>
    <t>1 01 02 020 01 3000 110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</si>
  <si>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</si>
  <si>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</si>
  <si>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1 01 02 020 01 1000 110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</si>
  <si>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</si>
  <si>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18210102010013000110</t>
  </si>
  <si>
    <t>18210102010010000110</t>
  </si>
  <si>
    <t>1 01 02 010 01 3000 110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</si>
  <si>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</si>
  <si>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18210102010011000110</t>
  </si>
  <si>
    <t>1 01 02 010 01 1000 110</t>
  </si>
  <si>
    <t>Федеральная налоговая служба</t>
  </si>
  <si>
    <t>прочие взыскания</t>
  </si>
  <si>
    <t>04811201042016000120</t>
  </si>
  <si>
    <t>04811201042010000120</t>
  </si>
  <si>
    <t>1 12 01 042 01 6000 120</t>
  </si>
  <si>
    <t>048</t>
  </si>
  <si>
    <t>Плата за размещение твердых коммунальных отходов (пени по соответствующему платежу)</t>
  </si>
  <si>
    <t>04811201042012100120</t>
  </si>
  <si>
    <t>1 12 01 042 01 2100 120</t>
  </si>
  <si>
    <t>ооо</t>
  </si>
  <si>
    <t>04811201041016000120</t>
  </si>
  <si>
    <t>04811201041010000120</t>
  </si>
  <si>
    <t>1 12 01 041 01 6000 120</t>
  </si>
  <si>
    <t>Плата за сброс загрязняющих веществ в водные объекты</t>
  </si>
  <si>
    <t>04811201030016000120</t>
  </si>
  <si>
    <t>04811201000010000120</t>
  </si>
  <si>
    <t>1 12 01 030 01 6000 120</t>
  </si>
  <si>
    <t>Плата за выбросы загрязняющих веществ в атмосферный воздух стационарными объектами</t>
  </si>
  <si>
    <t>04811201010016000120</t>
  </si>
  <si>
    <t>1 12 01 010 01 6000 120</t>
  </si>
  <si>
    <t>Федеральная служба по надзору в сфере природопользования</t>
  </si>
  <si>
    <t>040</t>
  </si>
  <si>
    <t>Прочие межбюджетные трансферты, передаваемые бюджетам муниципальных районов</t>
  </si>
  <si>
    <t>04020249999050000150</t>
  </si>
  <si>
    <t>2 02 49 999 05 0000 150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</si>
  <si>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</si>
  <si>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04020245303050000150</t>
  </si>
  <si>
    <t>2 02 45 303 05 0000 150</t>
  </si>
  <si>
    <t>Прочие субвенции бюджетам муниципальных районов</t>
  </si>
  <si>
    <t>04020239999050000150</t>
  </si>
  <si>
    <t>2 02 39 999 05 0000 150</t>
  </si>
  <si>
    <t>Субвенции бюджетам муниципальных районов на выполнение передаваемых полномочий субъектов Российской Федерации</t>
  </si>
  <si>
    <t>04020230024050000150</t>
  </si>
  <si>
    <t>2 02 30 024 05 0000 150</t>
  </si>
  <si>
    <t>Прочие субсидии бюджетам муниципальных районов</t>
  </si>
  <si>
    <t>04020229999050000150</t>
  </si>
  <si>
    <t>2 02 29 999 05 0000 150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</si>
  <si>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</si>
  <si>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04020225304050000150</t>
  </si>
  <si>
    <t>2 02 25 304 05 0000 150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</si>
  <si>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</si>
  <si>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04020225179050000150</t>
  </si>
  <si>
    <t>2 02 25 179 05 0000 150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</si>
  <si>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</si>
  <si>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04020225098050000150</t>
  </si>
  <si>
    <t>2 02 25 098 05 0000 150</t>
  </si>
  <si>
    <t>Муниципальное учреждение "Районное управление образования и по делам молодежи"</t>
  </si>
  <si>
    <t>03121960010050000150</t>
  </si>
  <si>
    <t>031</t>
  </si>
  <si>
    <t>03120249999050000150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</si>
  <si>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</si>
  <si>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03120240014050000150</t>
  </si>
  <si>
    <t>2 02 40 014 05 0000 150</t>
  </si>
  <si>
    <t>Единая субвенция бюджетам муниципальных районов из бюджета субъекта Российской Федерации</t>
  </si>
  <si>
    <t>03120236900050000150</t>
  </si>
  <si>
    <t>2 02 36 900 05 0000 150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</si>
  <si>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</si>
  <si>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03120235120050000150</t>
  </si>
  <si>
    <t>2 02 35 120 05 0000 150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</si>
  <si>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</si>
  <si>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03120235118050000150</t>
  </si>
  <si>
    <t>2 02 35 118 05 0000 150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</si>
  <si>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</si>
  <si>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03120235082050000150</t>
  </si>
  <si>
    <t>2 02 35 082 05 0000 150</t>
  </si>
  <si>
    <t>03120230024050000150</t>
  </si>
  <si>
    <t>03120229999050000150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</si>
  <si>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</si>
  <si>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03120225753050000150</t>
  </si>
  <si>
    <t>2 02 25 753 05 0000 150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</si>
  <si>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</si>
  <si>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03120220302050000150</t>
  </si>
  <si>
    <t>2 02 20 302 05 0000 150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</si>
  <si>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</si>
  <si>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03120220299050000150</t>
  </si>
  <si>
    <t>2 02 20 299 05 0000 150</t>
  </si>
  <si>
    <t>Прочие дотации</t>
  </si>
  <si>
    <t>03120219999050000150</t>
  </si>
  <si>
    <t>2 02 19 999 05 0000 150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</si>
  <si>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</si>
  <si>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03120215001050000150</t>
  </si>
  <si>
    <t>2 02 15 001 05 0000 150</t>
  </si>
  <si>
    <t>03111701050050000180</t>
  </si>
  <si>
    <t>03111701050050000000</t>
  </si>
  <si>
    <t>03111610032050000140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</si>
  <si>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</si>
  <si>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03111607090050000140</t>
  </si>
  <si>
    <t>1 16 07 090 05 0000 140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</si>
  <si>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</si>
  <si>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03111607010050000140</t>
  </si>
  <si>
    <t>1 16 07 010 05 0000 140</t>
  </si>
  <si>
    <t>03111602020020000140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</si>
  <si>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(административные штрафы, вынесенные комиссией по делам несовершеннолетних и защите их прав)</t>
  </si>
  <si>
    <t>03111601203010008140</t>
  </si>
  <si>
    <t>1 16 01 203 01 0008 140</t>
  </si>
  <si>
    <t>03111601203010000140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</si>
  <si>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</si>
  <si>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03111406025050000430</t>
  </si>
  <si>
    <t>1 14 06 025 05 0000 430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</si>
  <si>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</si>
  <si>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03111406013130000430</t>
  </si>
  <si>
    <t>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</si>
  <si>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</si>
  <si>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03111406013050000430</t>
  </si>
  <si>
    <t>1 14 06 013 05 0000 430</t>
  </si>
  <si>
    <t>03111402053050000410</t>
  </si>
  <si>
    <t>Прочие доходы от компенсации затрат бюджетов муниципальных районов</t>
  </si>
  <si>
    <t>03111302995050000130</t>
  </si>
  <si>
    <t>1 13 02 995 05 0000 130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</si>
  <si>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</si>
  <si>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03111302065050000130</t>
  </si>
  <si>
    <t>1 13 02 065 05 0000 130</t>
  </si>
  <si>
    <t>03111301995050000130</t>
  </si>
  <si>
    <t>03111109045050000120</t>
  </si>
  <si>
    <t>03111107015050000120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</si>
  <si>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</si>
  <si>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03111105313050000120</t>
  </si>
  <si>
    <t>1 11 05 313 05 0000 120</t>
  </si>
  <si>
    <t>Доходы от сдачи в аренду имущества, составляющего казну муниципальных районов (за исключением земельных участков)</t>
  </si>
  <si>
    <t>03111105075050000120</t>
  </si>
  <si>
    <t>1 11 05 075 05 0000 120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</si>
  <si>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</si>
  <si>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03111105035050000120</t>
  </si>
  <si>
    <t>1 11 05 035 05 0000 120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</si>
  <si>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</si>
  <si>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03111105013130000120</t>
  </si>
  <si>
    <t>1 11 05 013 13 0000 120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</si>
  <si>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</si>
  <si>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03111105013050000120</t>
  </si>
  <si>
    <t>1 11 05 013 05 0000 120</t>
  </si>
  <si>
    <t>03110807150010000110</t>
  </si>
  <si>
    <t>Администрация Лахденпохского муниципального района</t>
  </si>
  <si>
    <t>Квартал 4</t>
  </si>
  <si>
    <t>Декабрь</t>
  </si>
  <si>
    <t>Ноябрь</t>
  </si>
  <si>
    <t>Октябрь</t>
  </si>
  <si>
    <t>9 месяцев</t>
  </si>
  <si>
    <t>Квартал 3</t>
  </si>
  <si>
    <t>Сентябрь</t>
  </si>
  <si>
    <t>Август</t>
  </si>
  <si>
    <t>Июль</t>
  </si>
  <si>
    <t>Полугодие</t>
  </si>
  <si>
    <t>Квартал 2</t>
  </si>
  <si>
    <t>Июнь</t>
  </si>
  <si>
    <t>Май</t>
  </si>
  <si>
    <t>Апрель</t>
  </si>
  <si>
    <t>Квартал 1</t>
  </si>
  <si>
    <t>Март</t>
  </si>
  <si>
    <t>Февраль</t>
  </si>
  <si>
    <t>Январь</t>
  </si>
  <si>
    <t>средств</t>
  </si>
  <si>
    <t>Код</t>
  </si>
  <si>
    <t>доходов бюджета</t>
  </si>
  <si>
    <t>главного администратора доходов</t>
  </si>
  <si>
    <t>Отклонение</t>
  </si>
  <si>
    <t>План</t>
  </si>
  <si>
    <t>Тип</t>
  </si>
  <si>
    <t>Наименование главных администраторов доходов и вида (подвида) доходов бюджета</t>
  </si>
  <si>
    <t>Код бюджетной классификации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</si>
  <si>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</si>
  <si>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Государственная пошлина за государственную регистрацию, а также за совершение прочих юридически значимых действий</t>
  </si>
  <si>
    <t>1 08 07 000 01 0000 110</t>
  </si>
  <si>
    <t>1 11 05 000 00 0000 120</t>
  </si>
  <si>
    <t xml:space="preserve">Платежи от государственных и муниципальных унитарных предприятий
</t>
  </si>
  <si>
    <t>1 11 07 000 00 0000 120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</si>
  <si>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</si>
  <si>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1 11 09 000 00 0000 120</t>
  </si>
  <si>
    <t xml:space="preserve">Доходы от оказания платных услуг (работ)
</t>
  </si>
  <si>
    <t>1 13 01 000 00 0000 130</t>
  </si>
  <si>
    <t>1 13 02 000 00 0000 120</t>
  </si>
  <si>
    <t xml:space="preserve">Доходы от компенсации затрат государства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</si>
  <si>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</si>
  <si>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1 14 02 000 00 0000 410</t>
  </si>
  <si>
    <t xml:space="preserve">Доходы от продажи земельных участков, находящихся в государственной и муниципальной собственности
</t>
  </si>
  <si>
    <t>1 14 06 000 00 0000 430</t>
  </si>
  <si>
    <t>1 16 01 000 00 0000 140</t>
  </si>
  <si>
    <t xml:space="preserve">Административные штрафы, установленные Кодексом Российской Федерации об административных правонарушениях
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</si>
  <si>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</si>
  <si>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1 16 02 000 02 0000 140</t>
  </si>
  <si>
    <t>1 16 07 000 00 0000 140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</si>
  <si>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</si>
  <si>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</si>
  <si>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1 16 10 032 00 0000 140</t>
  </si>
  <si>
    <t>Невыясненные поступления</t>
  </si>
  <si>
    <t>1 17 01 000 00 0000 180</t>
  </si>
  <si>
    <t>2 02 10 000 00 0000 150</t>
  </si>
  <si>
    <t xml:space="preserve">Дотации бюджетам бюджетной системы Российской Федерации
</t>
  </si>
  <si>
    <t>2 02 20 000 00 0000 150</t>
  </si>
  <si>
    <t>Субсидии бюджетам бюджетной системы Российской Федерации (межбюджетные субсидии)</t>
  </si>
  <si>
    <t>2 02 30 000 00 0000 150</t>
  </si>
  <si>
    <t xml:space="preserve">Субвенции бюджетам бюджетной системы Российской Федерации
</t>
  </si>
  <si>
    <t>2 02 40 000 00 0000 150</t>
  </si>
  <si>
    <t xml:space="preserve">Иные межбюджетные трансферты
</t>
  </si>
  <si>
    <t>Возврат прочих остатков субсидий, субвенций и иных межбюджетных трансфертов, имеющих целевое назначение, прошлых лет</t>
  </si>
  <si>
    <t>2 19 00 000 00 0000 150</t>
  </si>
  <si>
    <t xml:space="preserve">Плата за негативное воздействие на окружающую среду
</t>
  </si>
  <si>
    <t>1 12 01 000 01 0000 120</t>
  </si>
  <si>
    <t>Налог на доходы физических лиц</t>
  </si>
  <si>
    <t>1 01 02 000 00 0000 110</t>
  </si>
  <si>
    <t xml:space="preserve">Налог, взимаемый в связи с применением упрощенной системы налогообложения
</t>
  </si>
  <si>
    <t>1 05 01 000 00 0000 110</t>
  </si>
  <si>
    <t xml:space="preserve">Единый налог на вмененный доход для отдельных видов деятельности
</t>
  </si>
  <si>
    <t>1 05 02 000 00 0000 110</t>
  </si>
  <si>
    <t>1 05 03 000 00 0000 110</t>
  </si>
  <si>
    <t>Налог, взимаемый в связи с применением патентной системы налогообложения</t>
  </si>
  <si>
    <t>1 05 04 000 00 0000 110</t>
  </si>
  <si>
    <t xml:space="preserve">Государственная пошлина по делам, рассматриваемым в судах общей юрисдикции, мировыми судьями
</t>
  </si>
  <si>
    <t>1 08 03 000 01 0000 110</t>
  </si>
  <si>
    <t>1 16 01 000 01 0000 140</t>
  </si>
  <si>
    <t xml:space="preserve">Платежи в целях возмещения причиненного ущерба (убытков)
</t>
  </si>
  <si>
    <t>1 16 10 000 00 0000 140</t>
  </si>
  <si>
    <t>Платежи, уплачиваемые в целях возмещения вреда</t>
  </si>
  <si>
    <t>1 16 11 000 00 0000 140</t>
  </si>
  <si>
    <t>ПЛАН первоначальный, тыс.рублей</t>
  </si>
  <si>
    <t>ПЛАН уточненный, тыс.рублей</t>
  </si>
  <si>
    <t>ФАКТ, тыс.рублей</t>
  </si>
  <si>
    <t>Процент исполнения</t>
  </si>
  <si>
    <t>к уточненному плану</t>
  </si>
  <si>
    <t>Исполнение прогнозных показателей по доходам бюджета</t>
  </si>
  <si>
    <t>Лахденпохского муниципального района по главным администраторам доходов за 2023 год</t>
  </si>
  <si>
    <t>к первоначаль-ному плану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</si>
</sst>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;[Red]\-#,##0"/>
    <numFmt numFmtId="166" formatCode="#,##0;[Red]\-#,##0;0"/>
    <numFmt numFmtId="167" formatCode="#,##0.00;[Red]\-#,##0.00;0.00"/>
    <numFmt numFmtId="168" formatCode="00\.00\.00"/>
    <numFmt numFmtId="169" formatCode="0.0%"/>
  </numFmts>
  <fonts count="11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9"/>
      <name val="Arial"/>
      <charset val="204"/>
    </font>
    <font>
      <b/>
      <i/>
      <sz val="8"/>
      <name val="Arial"/>
      <charset val="204"/>
    </font>
    <font>
      <sz val="14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23"/>
      </patternFill>
    </fill>
    <fill>
      <patternFill patternType="solid">
        <fgColor indexed="63"/>
      </patternFill>
    </fill>
    <fill>
      <patternFill patternType="solid">
        <fgColor indexed="60"/>
      </patternFill>
    </fill>
    <fill>
      <patternFill patternType="solid">
        <fgColor indexed="59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2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166" fontId="1" fillId="0" borderId="0" xfId="0" applyNumberFormat="1" applyFont="1" applyFill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alignment horizontal="right" wrapText="1"/>
      <protection hidden="1"/>
    </xf>
    <xf numFmtId="0" fontId="1" fillId="0" borderId="4" xfId="0" applyNumberFormat="1" applyFont="1" applyFill="1" applyBorder="1" applyAlignment="1" applyProtection="1">
      <alignment horizontal="center" vertical="top" wrapText="1"/>
      <protection hidden="1"/>
    </xf>
    <xf numFmtId="0" fontId="2" fillId="0" borderId="6" xfId="0" applyNumberFormat="1" applyFont="1" applyFill="1" applyBorder="1" applyAlignment="1" applyProtection="1">
      <alignment horizontal="right" wrapText="1"/>
      <protection hidden="1"/>
    </xf>
    <xf numFmtId="0" fontId="2" fillId="0" borderId="7" xfId="0" applyNumberFormat="1" applyFont="1" applyFill="1" applyBorder="1" applyAlignment="1" applyProtection="1">
      <alignment horizontal="right" wrapText="1"/>
      <protection hidden="1"/>
    </xf>
    <xf numFmtId="0" fontId="2" fillId="0" borderId="3" xfId="0" applyNumberFormat="1" applyFont="1" applyFill="1" applyBorder="1" applyAlignment="1" applyProtection="1">
      <alignment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0" fillId="0" borderId="9" xfId="0" applyBorder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alignment horizontal="centerContinuous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7" fillId="0" borderId="4" xfId="0" applyNumberFormat="1" applyFont="1" applyFill="1" applyBorder="1" applyAlignment="1" applyProtection="1">
      <alignment horizontal="center" vertical="top" wrapText="1"/>
      <protection hidden="1"/>
    </xf>
    <xf numFmtId="0" fontId="1" fillId="0" borderId="4" xfId="0" applyNumberFormat="1" applyFont="1" applyFill="1" applyBorder="1" applyAlignment="1" applyProtection="1">
      <alignment horizontal="right" vertical="top" wrapText="1"/>
      <protection hidden="1"/>
    </xf>
    <xf numFmtId="0" fontId="1" fillId="7" borderId="4" xfId="0" applyNumberFormat="1" applyFont="1" applyFill="1" applyBorder="1" applyAlignment="1" applyProtection="1">
      <alignment horizontal="right" vertical="top" wrapText="1"/>
      <protection hidden="1"/>
    </xf>
    <xf numFmtId="0" fontId="1" fillId="6" borderId="4" xfId="0" applyNumberFormat="1" applyFont="1" applyFill="1" applyBorder="1" applyAlignment="1" applyProtection="1">
      <alignment horizontal="right" vertical="top" wrapText="1"/>
      <protection hidden="1"/>
    </xf>
    <xf numFmtId="0" fontId="1" fillId="5" borderId="4" xfId="0" applyNumberFormat="1" applyFont="1" applyFill="1" applyBorder="1" applyAlignment="1" applyProtection="1">
      <alignment horizontal="right" vertical="top" wrapText="1"/>
      <protection hidden="1"/>
    </xf>
    <xf numFmtId="0" fontId="1" fillId="4" borderId="4" xfId="0" applyNumberFormat="1" applyFont="1" applyFill="1" applyBorder="1" applyAlignment="1" applyProtection="1">
      <alignment horizontal="right" vertical="top" wrapText="1"/>
      <protection hidden="1"/>
    </xf>
    <xf numFmtId="0" fontId="1" fillId="3" borderId="4" xfId="0" applyNumberFormat="1" applyFont="1" applyFill="1" applyBorder="1" applyAlignment="1" applyProtection="1">
      <alignment horizontal="right" vertical="top" wrapText="1"/>
      <protection hidden="1"/>
    </xf>
    <xf numFmtId="0" fontId="1" fillId="2" borderId="4" xfId="0" applyNumberFormat="1" applyFont="1" applyFill="1" applyBorder="1" applyAlignment="1" applyProtection="1">
      <alignment horizontal="right" vertical="top" wrapText="1"/>
      <protection hidden="1"/>
    </xf>
    <xf numFmtId="0" fontId="1" fillId="0" borderId="4" xfId="0" applyNumberFormat="1" applyFont="1" applyFill="1" applyBorder="1" applyAlignment="1" applyProtection="1">
      <alignment horizontal="left" vertical="top" wrapText="1"/>
      <protection hidden="1"/>
    </xf>
    <xf numFmtId="0" fontId="7" fillId="0" borderId="4" xfId="0" applyNumberFormat="1" applyFont="1" applyFill="1" applyBorder="1" applyAlignment="1" applyProtection="1">
      <alignment horizontal="left" vertical="top" wrapText="1"/>
      <protection hidden="1"/>
    </xf>
    <xf numFmtId="168" fontId="1" fillId="0" borderId="4" xfId="0" applyNumberFormat="1" applyFont="1" applyFill="1" applyBorder="1" applyAlignment="1" applyProtection="1">
      <alignment vertical="top" wrapText="1"/>
      <protection hidden="1"/>
    </xf>
    <xf numFmtId="167" fontId="1" fillId="0" borderId="4" xfId="0" applyNumberFormat="1" applyFont="1" applyFill="1" applyBorder="1" applyAlignment="1" applyProtection="1">
      <alignment vertical="top" wrapText="1"/>
      <protection hidden="1"/>
    </xf>
    <xf numFmtId="0" fontId="2" fillId="0" borderId="4" xfId="0" applyNumberFormat="1" applyFont="1" applyFill="1" applyBorder="1" applyAlignment="1" applyProtection="1">
      <alignment horizontal="right" vertical="top" wrapText="1"/>
      <protection hidden="1"/>
    </xf>
    <xf numFmtId="168" fontId="2" fillId="0" borderId="4" xfId="0" applyNumberFormat="1" applyFont="1" applyFill="1" applyBorder="1" applyAlignment="1" applyProtection="1">
      <alignment vertical="top" wrapText="1"/>
      <protection hidden="1"/>
    </xf>
    <xf numFmtId="0" fontId="7" fillId="0" borderId="4" xfId="0" applyNumberFormat="1" applyFont="1" applyFill="1" applyBorder="1" applyAlignment="1" applyProtection="1">
      <alignment horizontal="right" vertical="top" wrapText="1"/>
      <protection hidden="1"/>
    </xf>
    <xf numFmtId="168" fontId="7" fillId="0" borderId="4" xfId="0" applyNumberFormat="1" applyFont="1" applyFill="1" applyBorder="1" applyAlignment="1" applyProtection="1">
      <alignment vertical="top" wrapText="1"/>
      <protection hidden="1"/>
    </xf>
    <xf numFmtId="0" fontId="2" fillId="0" borderId="11" xfId="0" applyNumberFormat="1" applyFont="1" applyFill="1" applyBorder="1" applyAlignment="1" applyProtection="1">
      <alignment horizontal="right" wrapText="1"/>
      <protection hidden="1"/>
    </xf>
    <xf numFmtId="167" fontId="1" fillId="0" borderId="13" xfId="0" applyNumberFormat="1" applyFont="1" applyFill="1" applyBorder="1" applyAlignment="1" applyProtection="1">
      <alignment wrapText="1"/>
      <protection hidden="1"/>
    </xf>
    <xf numFmtId="167" fontId="2" fillId="0" borderId="13" xfId="0" applyNumberFormat="1" applyFont="1" applyFill="1" applyBorder="1" applyAlignment="1" applyProtection="1">
      <alignment wrapText="1"/>
      <protection hidden="1"/>
    </xf>
    <xf numFmtId="167" fontId="1" fillId="0" borderId="14" xfId="0" applyNumberFormat="1" applyFont="1" applyFill="1" applyBorder="1" applyAlignment="1" applyProtection="1">
      <alignment wrapText="1"/>
      <protection hidden="1"/>
    </xf>
    <xf numFmtId="0" fontId="8" fillId="0" borderId="4" xfId="0" applyNumberFormat="1" applyFont="1" applyFill="1" applyBorder="1" applyAlignment="1" applyProtection="1">
      <alignment horizontal="center" wrapText="1"/>
      <protection hidden="1"/>
    </xf>
    <xf numFmtId="0" fontId="8" fillId="0" borderId="4" xfId="0" applyNumberFormat="1" applyFont="1" applyFill="1" applyBorder="1" applyAlignment="1" applyProtection="1">
      <alignment horizontal="centerContinuous" wrapText="1"/>
      <protection hidden="1"/>
    </xf>
    <xf numFmtId="0" fontId="8" fillId="0" borderId="4" xfId="0" applyNumberFormat="1" applyFont="1" applyFill="1" applyBorder="1" applyAlignment="1" applyProtection="1">
      <alignment horizontal="centerContinuous"/>
      <protection hidden="1"/>
    </xf>
    <xf numFmtId="0" fontId="8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0" applyNumberFormat="1" applyFont="1" applyFill="1" applyBorder="1" applyAlignment="1" applyProtection="1">
      <alignment vertical="center" wrapText="1"/>
      <protection hidden="1"/>
    </xf>
    <xf numFmtId="0" fontId="8" fillId="0" borderId="4" xfId="0" applyNumberFormat="1" applyFont="1" applyFill="1" applyBorder="1" applyAlignment="1" applyProtection="1">
      <alignment horizontal="center" vertical="top" wrapText="1"/>
      <protection hidden="1"/>
    </xf>
    <xf numFmtId="0" fontId="8" fillId="0" borderId="4" xfId="0" applyNumberFormat="1" applyFont="1" applyFill="1" applyBorder="1" applyAlignment="1" applyProtection="1">
      <alignment horizontal="centerContinuous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top" wrapText="1"/>
      <protection hidden="1"/>
    </xf>
    <xf numFmtId="0" fontId="2" fillId="0" borderId="4" xfId="0" applyNumberFormat="1" applyFont="1" applyFill="1" applyBorder="1" applyAlignment="1" applyProtection="1">
      <alignment horizontal="left" vertical="top" wrapText="1"/>
      <protection hidden="1"/>
    </xf>
    <xf numFmtId="167" fontId="2" fillId="0" borderId="4" xfId="0" applyNumberFormat="1" applyFont="1" applyFill="1" applyBorder="1" applyAlignment="1" applyProtection="1">
      <alignment vertical="top" wrapText="1"/>
      <protection hidden="1"/>
    </xf>
    <xf numFmtId="169" fontId="2" fillId="0" borderId="4" xfId="0" applyNumberFormat="1" applyFont="1" applyFill="1" applyBorder="1" applyAlignment="1" applyProtection="1">
      <alignment horizontal="right" vertical="top" wrapText="1"/>
      <protection hidden="1"/>
    </xf>
    <xf numFmtId="169" fontId="1" fillId="0" borderId="4" xfId="0" applyNumberFormat="1" applyFont="1" applyFill="1" applyBorder="1" applyAlignment="1" applyProtection="1">
      <alignment horizontal="right" vertical="top" wrapText="1"/>
      <protection hidden="1"/>
    </xf>
    <xf numFmtId="167" fontId="7" fillId="0" borderId="4" xfId="0" applyNumberFormat="1" applyFont="1" applyFill="1" applyBorder="1" applyAlignment="1" applyProtection="1">
      <alignment vertical="top" wrapText="1"/>
      <protection hidden="1"/>
    </xf>
    <xf numFmtId="169" fontId="7" fillId="0" borderId="4" xfId="0" applyNumberFormat="1" applyFont="1" applyFill="1" applyBorder="1" applyAlignment="1" applyProtection="1">
      <alignment horizontal="right" vertical="top" wrapText="1"/>
      <protection hidden="1"/>
    </xf>
    <xf numFmtId="0" fontId="2" fillId="0" borderId="4" xfId="0" applyNumberFormat="1" applyFont="1" applyFill="1" applyBorder="1" applyAlignment="1" applyProtection="1">
      <alignment vertical="top" wrapText="1"/>
      <protection hidden="1"/>
    </xf>
    <xf numFmtId="0" fontId="4" fillId="0" borderId="4" xfId="0" applyNumberFormat="1" applyFont="1" applyFill="1" applyBorder="1" applyAlignment="1" applyProtection="1">
      <alignment horizontal="right" vertical="top" wrapText="1"/>
      <protection hidden="1"/>
    </xf>
    <xf numFmtId="166" fontId="1" fillId="0" borderId="4" xfId="0" applyNumberFormat="1" applyFont="1" applyFill="1" applyBorder="1" applyAlignment="1" applyProtection="1">
      <alignment vertical="top" wrapText="1"/>
      <protection hidden="1"/>
    </xf>
    <xf numFmtId="0" fontId="1" fillId="0" borderId="4" xfId="0" applyNumberFormat="1" applyFont="1" applyFill="1" applyBorder="1" applyAlignment="1" applyProtection="1">
      <alignment vertical="top"/>
      <protection hidden="1"/>
    </xf>
    <xf numFmtId="0" fontId="3" fillId="0" borderId="4" xfId="0" applyNumberFormat="1" applyFont="1" applyFill="1" applyBorder="1" applyAlignment="1" applyProtection="1">
      <alignment vertical="top"/>
      <protection hidden="1"/>
    </xf>
    <xf numFmtId="0" fontId="2" fillId="0" borderId="4" xfId="0" applyNumberFormat="1" applyFont="1" applyFill="1" applyBorder="1" applyAlignment="1" applyProtection="1">
      <alignment vertical="top"/>
      <protection hidden="1"/>
    </xf>
    <xf numFmtId="164" fontId="2" fillId="0" borderId="4" xfId="0" applyNumberFormat="1" applyFont="1" applyFill="1" applyBorder="1" applyAlignment="1" applyProtection="1">
      <alignment vertical="top"/>
      <protection hidden="1"/>
    </xf>
    <xf numFmtId="165" fontId="2" fillId="0" borderId="4" xfId="0" applyNumberFormat="1" applyFont="1" applyFill="1" applyBorder="1" applyAlignment="1" applyProtection="1">
      <alignment vertical="top"/>
      <protection hidden="1"/>
    </xf>
    <xf numFmtId="169" fontId="2" fillId="0" borderId="4" xfId="0" applyNumberFormat="1" applyFont="1" applyFill="1" applyBorder="1" applyAlignment="1" applyProtection="1">
      <alignment horizontal="right" vertical="top"/>
      <protection hidden="1"/>
    </xf>
    <xf numFmtId="167" fontId="1" fillId="0" borderId="6" xfId="0" applyNumberFormat="1" applyFont="1" applyFill="1" applyBorder="1" applyAlignment="1" applyProtection="1">
      <alignment wrapText="1"/>
      <protection hidden="1"/>
    </xf>
    <xf numFmtId="167" fontId="2" fillId="0" borderId="6" xfId="0" applyNumberFormat="1" applyFont="1" applyFill="1" applyBorder="1" applyAlignment="1" applyProtection="1">
      <alignment wrapText="1"/>
      <protection hidden="1"/>
    </xf>
    <xf numFmtId="167" fontId="1" fillId="0" borderId="11" xfId="0" applyNumberFormat="1" applyFont="1" applyFill="1" applyBorder="1" applyAlignment="1" applyProtection="1">
      <alignment wrapText="1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4" fontId="2" fillId="0" borderId="4" xfId="0" applyNumberFormat="1" applyFont="1" applyFill="1" applyBorder="1" applyAlignment="1" applyProtection="1">
      <alignment vertical="top" wrapText="1"/>
      <protection hidden="1"/>
    </xf>
    <xf numFmtId="4" fontId="1" fillId="0" borderId="4" xfId="0" applyNumberFormat="1" applyFont="1" applyFill="1" applyBorder="1" applyAlignment="1" applyProtection="1">
      <alignment vertical="top" wrapText="1"/>
      <protection hidden="1"/>
    </xf>
    <xf numFmtId="4" fontId="7" fillId="0" borderId="4" xfId="0" applyNumberFormat="1" applyFont="1" applyFill="1" applyBorder="1" applyAlignment="1" applyProtection="1">
      <alignment vertical="top" wrapText="1"/>
      <protection hidden="1"/>
    </xf>
    <xf numFmtId="4" fontId="2" fillId="0" borderId="4" xfId="0" applyNumberFormat="1" applyFont="1" applyFill="1" applyBorder="1" applyAlignment="1" applyProtection="1">
      <alignment vertical="top"/>
      <protection hidden="1"/>
    </xf>
    <xf numFmtId="10" fontId="2" fillId="0" borderId="4" xfId="0" applyNumberFormat="1" applyFont="1" applyFill="1" applyBorder="1" applyAlignment="1" applyProtection="1">
      <alignment vertical="top" wrapText="1"/>
      <protection hidden="1"/>
    </xf>
    <xf numFmtId="10" fontId="1" fillId="0" borderId="4" xfId="0" applyNumberFormat="1" applyFont="1" applyFill="1" applyBorder="1" applyAlignment="1" applyProtection="1">
      <alignment vertical="top" wrapText="1"/>
      <protection hidden="1"/>
    </xf>
    <xf numFmtId="10" fontId="7" fillId="0" borderId="4" xfId="0" applyNumberFormat="1" applyFont="1" applyFill="1" applyBorder="1" applyAlignment="1" applyProtection="1">
      <alignment vertical="top" wrapText="1"/>
      <protection hidden="1"/>
    </xf>
    <xf numFmtId="10" fontId="2" fillId="0" borderId="4" xfId="0" applyNumberFormat="1" applyFont="1" applyFill="1" applyBorder="1" applyAlignment="1" applyProtection="1">
      <alignment vertical="top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10" fillId="0" borderId="0" xfId="1" applyNumberFormat="1" applyFont="1" applyFill="1" applyAlignment="1" applyProtection="1">
      <alignment horizontal="center" vertical="center"/>
      <protection hidden="1"/>
    </xf>
    <xf numFmtId="0" fontId="8" fillId="0" borderId="4" xfId="0" applyNumberFormat="1" applyFont="1" applyFill="1" applyBorder="1" applyAlignment="1" applyProtection="1">
      <alignment horizontal="center" wrapText="1"/>
      <protection hidden="1"/>
    </xf>
    <xf numFmtId="0" fontId="8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8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right" vertical="top" wrapText="1"/>
      <protection hidden="1"/>
    </xf>
    <xf numFmtId="168" fontId="2" fillId="0" borderId="4" xfId="0" applyNumberFormat="1" applyFont="1" applyFill="1" applyBorder="1" applyAlignment="1" applyProtection="1">
      <alignment vertical="top" wrapText="1"/>
      <protection hidden="1"/>
    </xf>
    <xf numFmtId="167" fontId="2" fillId="0" borderId="12" xfId="0" applyNumberFormat="1" applyFont="1" applyFill="1" applyBorder="1" applyAlignment="1" applyProtection="1">
      <alignment wrapText="1"/>
      <protection hidden="1"/>
    </xf>
    <xf numFmtId="167" fontId="2" fillId="0" borderId="7" xfId="0" applyNumberFormat="1" applyFont="1" applyFill="1" applyBorder="1" applyAlignment="1" applyProtection="1">
      <alignment wrapText="1"/>
      <protection hidden="1"/>
    </xf>
    <xf numFmtId="167" fontId="2" fillId="0" borderId="13" xfId="0" applyNumberFormat="1" applyFont="1" applyFill="1" applyBorder="1" applyAlignment="1" applyProtection="1">
      <alignment wrapText="1"/>
      <protection hidden="1"/>
    </xf>
    <xf numFmtId="167" fontId="2" fillId="0" borderId="6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23"/>
  <sheetViews>
    <sheetView showGridLines="0" tabSelected="1" topLeftCell="B1" zoomScale="110" zoomScaleNormal="110" workbookViewId="0">
      <selection activeCell="B1" sqref="A1:XFD3"/>
    </sheetView>
  </sheetViews>
  <sheetFormatPr defaultColWidth="9.140625" defaultRowHeight="12.75" x14ac:dyDescent="0.2"/>
  <cols>
    <col min="1" max="1" width="0" hidden="1" customWidth="1"/>
    <col min="2" max="2" width="11.42578125" customWidth="1"/>
    <col min="3" max="3" width="19.28515625" customWidth="1"/>
    <col min="4" max="13" width="0" hidden="1" customWidth="1"/>
    <col min="14" max="14" width="38.85546875" customWidth="1"/>
    <col min="15" max="33" width="0" hidden="1" customWidth="1"/>
    <col min="34" max="34" width="13.28515625" customWidth="1"/>
    <col min="35" max="36" width="12.85546875" customWidth="1"/>
    <col min="37" max="37" width="10.85546875" customWidth="1"/>
    <col min="38" max="38" width="10.42578125" customWidth="1"/>
    <col min="39" max="40" width="12.85546875" hidden="1" customWidth="1"/>
    <col min="41" max="42" width="0" hidden="1" customWidth="1"/>
    <col min="43" max="43" width="4.28515625" customWidth="1"/>
    <col min="44" max="256" width="9.140625" customWidth="1"/>
  </cols>
  <sheetData>
    <row r="1" spans="1:43" ht="17.25" customHeight="1" x14ac:dyDescent="0.25">
      <c r="A1" s="20"/>
      <c r="B1" s="20"/>
      <c r="C1" s="20"/>
      <c r="D1" s="20"/>
      <c r="E1" s="20"/>
      <c r="F1" s="20"/>
      <c r="G1" s="20"/>
      <c r="H1" s="20"/>
      <c r="I1" s="20"/>
      <c r="J1" s="17"/>
      <c r="K1" s="17"/>
      <c r="L1" s="17"/>
      <c r="M1" s="17"/>
      <c r="N1" s="19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8"/>
      <c r="AE1" s="18"/>
      <c r="AF1" s="17"/>
      <c r="AG1" s="17"/>
      <c r="AH1" s="17"/>
      <c r="AI1" s="1"/>
      <c r="AJ1" s="2"/>
      <c r="AK1" s="2"/>
      <c r="AL1" s="77"/>
      <c r="AM1" s="2"/>
      <c r="AN1" s="2"/>
      <c r="AO1" s="1"/>
      <c r="AP1" s="1"/>
      <c r="AQ1" s="1"/>
    </row>
    <row r="2" spans="1:43" ht="18" customHeight="1" x14ac:dyDescent="0.2">
      <c r="A2" s="20"/>
      <c r="B2" s="78" t="s">
        <v>344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2"/>
      <c r="AN2" s="2"/>
      <c r="AO2" s="1"/>
      <c r="AP2" s="1"/>
      <c r="AQ2" s="1"/>
    </row>
    <row r="3" spans="1:43" ht="11.25" customHeight="1" thickBot="1" x14ac:dyDescent="0.25">
      <c r="A3" s="4"/>
      <c r="B3" s="78" t="s">
        <v>345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2"/>
      <c r="AN3" s="2"/>
      <c r="AO3" s="1"/>
      <c r="AP3" s="16"/>
      <c r="AQ3" s="1"/>
    </row>
    <row r="4" spans="1:43" ht="12.75" customHeight="1" thickBot="1" x14ac:dyDescent="0.25">
      <c r="A4" s="4"/>
      <c r="B4" s="4"/>
      <c r="C4" s="4"/>
      <c r="D4" s="4"/>
      <c r="E4" s="4"/>
      <c r="F4" s="4"/>
      <c r="G4" s="4"/>
      <c r="H4" s="4"/>
      <c r="I4" s="3"/>
      <c r="J4" s="3"/>
      <c r="K4" s="3"/>
      <c r="L4" s="15"/>
      <c r="M4" s="15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1"/>
      <c r="AG4" s="1"/>
      <c r="AH4" s="1"/>
      <c r="AI4" s="1"/>
      <c r="AJ4" s="2"/>
      <c r="AK4" s="2"/>
      <c r="AL4" s="2"/>
      <c r="AM4" s="2"/>
      <c r="AN4" s="2"/>
      <c r="AO4" s="1"/>
      <c r="AP4" s="1"/>
      <c r="AQ4" s="1"/>
    </row>
    <row r="5" spans="1:43" ht="24.75" customHeight="1" x14ac:dyDescent="0.2">
      <c r="A5" s="14"/>
      <c r="B5" s="79" t="s">
        <v>284</v>
      </c>
      <c r="C5" s="79"/>
      <c r="D5" s="41"/>
      <c r="E5" s="41"/>
      <c r="F5" s="41"/>
      <c r="G5" s="41"/>
      <c r="H5" s="41"/>
      <c r="I5" s="41"/>
      <c r="J5" s="41"/>
      <c r="K5" s="41"/>
      <c r="L5" s="41"/>
      <c r="M5" s="41"/>
      <c r="N5" s="80" t="s">
        <v>283</v>
      </c>
      <c r="O5" s="41" t="s">
        <v>282</v>
      </c>
      <c r="P5" s="42"/>
      <c r="Q5" s="42"/>
      <c r="R5" s="43"/>
      <c r="S5" s="43" t="s">
        <v>281</v>
      </c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82" t="s">
        <v>339</v>
      </c>
      <c r="AI5" s="80" t="s">
        <v>340</v>
      </c>
      <c r="AJ5" s="80" t="s">
        <v>341</v>
      </c>
      <c r="AK5" s="84" t="s">
        <v>342</v>
      </c>
      <c r="AL5" s="85"/>
      <c r="AM5" s="80" t="s">
        <v>280</v>
      </c>
      <c r="AN5" s="80"/>
      <c r="AO5" s="81"/>
      <c r="AP5" s="81"/>
      <c r="AQ5" s="67"/>
    </row>
    <row r="6" spans="1:43" ht="36" customHeight="1" thickBot="1" x14ac:dyDescent="0.25">
      <c r="A6" s="13"/>
      <c r="B6" s="44" t="s">
        <v>279</v>
      </c>
      <c r="C6" s="44" t="s">
        <v>278</v>
      </c>
      <c r="D6" s="45"/>
      <c r="E6" s="45"/>
      <c r="F6" s="45"/>
      <c r="G6" s="45"/>
      <c r="H6" s="45"/>
      <c r="I6" s="45"/>
      <c r="J6" s="45"/>
      <c r="K6" s="46" t="s">
        <v>277</v>
      </c>
      <c r="L6" s="46" t="s">
        <v>277</v>
      </c>
      <c r="M6" s="46"/>
      <c r="N6" s="80"/>
      <c r="O6" s="46" t="s">
        <v>276</v>
      </c>
      <c r="P6" s="46" t="s">
        <v>275</v>
      </c>
      <c r="Q6" s="46" t="s">
        <v>274</v>
      </c>
      <c r="R6" s="46" t="s">
        <v>273</v>
      </c>
      <c r="S6" s="47" t="s">
        <v>272</v>
      </c>
      <c r="T6" s="47" t="s">
        <v>271</v>
      </c>
      <c r="U6" s="47" t="s">
        <v>270</v>
      </c>
      <c r="V6" s="47" t="s">
        <v>269</v>
      </c>
      <c r="W6" s="47" t="s">
        <v>268</v>
      </c>
      <c r="X6" s="47" t="s">
        <v>267</v>
      </c>
      <c r="Y6" s="47" t="s">
        <v>266</v>
      </c>
      <c r="Z6" s="47" t="s">
        <v>265</v>
      </c>
      <c r="AA6" s="47" t="s">
        <v>264</v>
      </c>
      <c r="AB6" s="47" t="s">
        <v>263</v>
      </c>
      <c r="AC6" s="47" t="s">
        <v>262</v>
      </c>
      <c r="AD6" s="47" t="s">
        <v>261</v>
      </c>
      <c r="AE6" s="47" t="s">
        <v>260</v>
      </c>
      <c r="AF6" s="47" t="s">
        <v>259</v>
      </c>
      <c r="AG6" s="47" t="s">
        <v>258</v>
      </c>
      <c r="AH6" s="83"/>
      <c r="AI6" s="80"/>
      <c r="AJ6" s="80"/>
      <c r="AK6" s="44" t="s">
        <v>346</v>
      </c>
      <c r="AL6" s="44" t="s">
        <v>343</v>
      </c>
      <c r="AM6" s="80"/>
      <c r="AN6" s="80"/>
      <c r="AO6" s="81"/>
      <c r="AP6" s="81"/>
      <c r="AQ6" s="67"/>
    </row>
    <row r="7" spans="1:43" ht="21.75" customHeight="1" x14ac:dyDescent="0.2">
      <c r="A7" s="12" t="s">
        <v>174</v>
      </c>
      <c r="B7" s="48" t="s">
        <v>174</v>
      </c>
      <c r="C7" s="48" t="s">
        <v>8</v>
      </c>
      <c r="D7" s="86"/>
      <c r="E7" s="86"/>
      <c r="F7" s="86"/>
      <c r="G7" s="86"/>
      <c r="H7" s="86"/>
      <c r="I7" s="86"/>
      <c r="J7" s="86"/>
      <c r="K7" s="86"/>
      <c r="L7" s="86"/>
      <c r="M7" s="86"/>
      <c r="N7" s="49" t="s">
        <v>257</v>
      </c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69">
        <f>AH8+AH9+AH15+AH16+AH17+AH18+AH21+AH22+AH26+AH29+AH30+AH33+AH34+AH35+AH38+AH43+AH49+AH52</f>
        <v>83249.5</v>
      </c>
      <c r="AI7" s="50">
        <v>306801.71999999997</v>
      </c>
      <c r="AJ7" s="50">
        <v>292308.52</v>
      </c>
      <c r="AK7" s="73">
        <f>AJ7/AH7</f>
        <v>3.511234541949201</v>
      </c>
      <c r="AL7" s="73">
        <f>AJ7/AI7</f>
        <v>0.95276036914004281</v>
      </c>
      <c r="AM7" s="50">
        <f t="shared" ref="AM7:AM8" si="0">AJ7-AI7</f>
        <v>-14493.199999999953</v>
      </c>
      <c r="AN7" s="51">
        <f t="shared" ref="AN7:AN8" si="1">AJ7/AI7</f>
        <v>0.95276036914004281</v>
      </c>
      <c r="AO7" s="88"/>
      <c r="AP7" s="89"/>
      <c r="AQ7" s="67"/>
    </row>
    <row r="8" spans="1:43" ht="36" customHeight="1" x14ac:dyDescent="0.2">
      <c r="A8" s="11" t="s">
        <v>174</v>
      </c>
      <c r="B8" s="10"/>
      <c r="C8" s="21" t="s">
        <v>287</v>
      </c>
      <c r="D8" s="22"/>
      <c r="E8" s="23"/>
      <c r="F8" s="24"/>
      <c r="G8" s="25" t="s">
        <v>256</v>
      </c>
      <c r="H8" s="26"/>
      <c r="I8" s="27"/>
      <c r="J8" s="28"/>
      <c r="K8" s="22"/>
      <c r="L8" s="29"/>
      <c r="M8" s="29"/>
      <c r="N8" s="30" t="s">
        <v>286</v>
      </c>
      <c r="O8" s="31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>
        <v>0</v>
      </c>
      <c r="AI8" s="32">
        <v>5</v>
      </c>
      <c r="AJ8" s="32">
        <v>5</v>
      </c>
      <c r="AK8" s="74" t="e">
        <f t="shared" ref="AK8:AK71" si="2">AJ8/AH8</f>
        <v>#DIV/0!</v>
      </c>
      <c r="AL8" s="74">
        <f t="shared" ref="AL8:AL71" si="3">AJ8/AI8</f>
        <v>1</v>
      </c>
      <c r="AM8" s="32">
        <f t="shared" si="0"/>
        <v>0</v>
      </c>
      <c r="AN8" s="52">
        <f t="shared" si="1"/>
        <v>1</v>
      </c>
      <c r="AO8" s="38"/>
      <c r="AP8" s="64"/>
      <c r="AQ8" s="67"/>
    </row>
    <row r="9" spans="1:43" ht="87" customHeight="1" x14ac:dyDescent="0.2">
      <c r="A9" s="11"/>
      <c r="B9" s="10"/>
      <c r="C9" s="21" t="s">
        <v>288</v>
      </c>
      <c r="D9" s="22"/>
      <c r="E9" s="23"/>
      <c r="F9" s="24"/>
      <c r="G9" s="25"/>
      <c r="H9" s="26"/>
      <c r="I9" s="27"/>
      <c r="J9" s="28"/>
      <c r="K9" s="22"/>
      <c r="L9" s="29"/>
      <c r="M9" s="29"/>
      <c r="N9" s="30" t="s">
        <v>285</v>
      </c>
      <c r="O9" s="31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>
        <v>16109.1</v>
      </c>
      <c r="AI9" s="32">
        <f>AI10+AI11+AI12+AI13+AI14</f>
        <v>16568.2</v>
      </c>
      <c r="AJ9" s="32">
        <f>AJ10+AJ11+AJ12+AJ13+AJ14</f>
        <v>17500.929999999997</v>
      </c>
      <c r="AK9" s="74">
        <f t="shared" si="2"/>
        <v>1.0864002334084459</v>
      </c>
      <c r="AL9" s="74">
        <f t="shared" si="3"/>
        <v>1.0562963991260363</v>
      </c>
      <c r="AM9" s="32">
        <f>AJ9-AI9</f>
        <v>932.72999999999593</v>
      </c>
      <c r="AN9" s="52">
        <f>AJ9/AI9</f>
        <v>1.0562963991260363</v>
      </c>
      <c r="AO9" s="38"/>
      <c r="AP9" s="64"/>
      <c r="AQ9" s="67"/>
    </row>
    <row r="10" spans="1:43" ht="84.75" hidden="1" customHeight="1" x14ac:dyDescent="0.2">
      <c r="A10" s="11" t="s">
        <v>174</v>
      </c>
      <c r="B10" s="10" t="s">
        <v>174</v>
      </c>
      <c r="C10" s="10" t="s">
        <v>255</v>
      </c>
      <c r="D10" s="22"/>
      <c r="E10" s="23"/>
      <c r="F10" s="24"/>
      <c r="G10" s="25"/>
      <c r="H10" s="26" t="s">
        <v>254</v>
      </c>
      <c r="I10" s="27"/>
      <c r="J10" s="28"/>
      <c r="K10" s="22"/>
      <c r="L10" s="29"/>
      <c r="M10" s="29"/>
      <c r="N10" s="29" t="s">
        <v>253</v>
      </c>
      <c r="O10" s="31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>
        <v>10550</v>
      </c>
      <c r="AJ10" s="32">
        <v>11400.81</v>
      </c>
      <c r="AK10" s="74" t="e">
        <f t="shared" si="2"/>
        <v>#DIV/0!</v>
      </c>
      <c r="AL10" s="74">
        <f t="shared" si="3"/>
        <v>1.0806454976303317</v>
      </c>
      <c r="AM10" s="32">
        <f t="shared" ref="AM10:AM85" si="4">AJ10-AI10</f>
        <v>850.80999999999949</v>
      </c>
      <c r="AN10" s="52">
        <f t="shared" ref="AN10:AN86" si="5">AJ10/AI10</f>
        <v>1.0806454976303317</v>
      </c>
      <c r="AO10" s="38"/>
      <c r="AP10" s="64"/>
      <c r="AQ10" s="67"/>
    </row>
    <row r="11" spans="1:43" ht="74.25" hidden="1" customHeight="1" x14ac:dyDescent="0.2">
      <c r="A11" s="11" t="s">
        <v>174</v>
      </c>
      <c r="B11" s="10" t="s">
        <v>174</v>
      </c>
      <c r="C11" s="10" t="s">
        <v>252</v>
      </c>
      <c r="D11" s="22"/>
      <c r="E11" s="23"/>
      <c r="F11" s="24"/>
      <c r="G11" s="25"/>
      <c r="H11" s="26" t="s">
        <v>251</v>
      </c>
      <c r="I11" s="27"/>
      <c r="J11" s="28"/>
      <c r="K11" s="22"/>
      <c r="L11" s="29"/>
      <c r="M11" s="29"/>
      <c r="N11" s="29" t="s">
        <v>250</v>
      </c>
      <c r="O11" s="31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>
        <v>2900</v>
      </c>
      <c r="AJ11" s="32">
        <v>2935.89</v>
      </c>
      <c r="AK11" s="74" t="e">
        <f t="shared" si="2"/>
        <v>#DIV/0!</v>
      </c>
      <c r="AL11" s="74">
        <f t="shared" si="3"/>
        <v>1.0123758620689656</v>
      </c>
      <c r="AM11" s="32">
        <f t="shared" si="4"/>
        <v>35.889999999999873</v>
      </c>
      <c r="AN11" s="52">
        <f t="shared" si="5"/>
        <v>1.0123758620689656</v>
      </c>
      <c r="AO11" s="38"/>
      <c r="AP11" s="64"/>
      <c r="AQ11" s="67"/>
    </row>
    <row r="12" spans="1:43" ht="63.75" hidden="1" customHeight="1" x14ac:dyDescent="0.2">
      <c r="A12" s="11" t="s">
        <v>174</v>
      </c>
      <c r="B12" s="10" t="s">
        <v>174</v>
      </c>
      <c r="C12" s="10" t="s">
        <v>249</v>
      </c>
      <c r="D12" s="22"/>
      <c r="E12" s="23"/>
      <c r="F12" s="24"/>
      <c r="G12" s="25"/>
      <c r="H12" s="26" t="s">
        <v>248</v>
      </c>
      <c r="I12" s="27"/>
      <c r="J12" s="28"/>
      <c r="K12" s="22"/>
      <c r="L12" s="29"/>
      <c r="M12" s="29"/>
      <c r="N12" s="29" t="s">
        <v>247</v>
      </c>
      <c r="O12" s="31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>
        <v>300</v>
      </c>
      <c r="AJ12" s="32">
        <v>306.05</v>
      </c>
      <c r="AK12" s="74" t="e">
        <f t="shared" si="2"/>
        <v>#DIV/0!</v>
      </c>
      <c r="AL12" s="74">
        <f t="shared" si="3"/>
        <v>1.0201666666666667</v>
      </c>
      <c r="AM12" s="32">
        <f t="shared" si="4"/>
        <v>6.0500000000000114</v>
      </c>
      <c r="AN12" s="52">
        <f t="shared" si="5"/>
        <v>1.0201666666666667</v>
      </c>
      <c r="AO12" s="38"/>
      <c r="AP12" s="64"/>
      <c r="AQ12" s="67"/>
    </row>
    <row r="13" spans="1:43" ht="32.25" hidden="1" customHeight="1" x14ac:dyDescent="0.2">
      <c r="A13" s="11" t="s">
        <v>174</v>
      </c>
      <c r="B13" s="10" t="s">
        <v>174</v>
      </c>
      <c r="C13" s="10" t="s">
        <v>246</v>
      </c>
      <c r="D13" s="22"/>
      <c r="E13" s="23"/>
      <c r="F13" s="24"/>
      <c r="G13" s="25"/>
      <c r="H13" s="26" t="s">
        <v>245</v>
      </c>
      <c r="I13" s="27"/>
      <c r="J13" s="28"/>
      <c r="K13" s="22"/>
      <c r="L13" s="29"/>
      <c r="M13" s="29"/>
      <c r="N13" s="29" t="s">
        <v>244</v>
      </c>
      <c r="O13" s="31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>
        <v>2818</v>
      </c>
      <c r="AJ13" s="32">
        <v>2857.99</v>
      </c>
      <c r="AK13" s="74" t="e">
        <f t="shared" si="2"/>
        <v>#DIV/0!</v>
      </c>
      <c r="AL13" s="74">
        <f t="shared" si="3"/>
        <v>1.0141909155429383</v>
      </c>
      <c r="AM13" s="32">
        <f t="shared" si="4"/>
        <v>39.989999999999782</v>
      </c>
      <c r="AN13" s="52">
        <f t="shared" si="5"/>
        <v>1.0141909155429383</v>
      </c>
      <c r="AO13" s="38"/>
      <c r="AP13" s="64"/>
      <c r="AQ13" s="67"/>
    </row>
    <row r="14" spans="1:43" ht="126.75" hidden="1" customHeight="1" x14ac:dyDescent="0.2">
      <c r="A14" s="11" t="s">
        <v>174</v>
      </c>
      <c r="B14" s="10" t="s">
        <v>174</v>
      </c>
      <c r="C14" s="10" t="s">
        <v>243</v>
      </c>
      <c r="D14" s="22"/>
      <c r="E14" s="23"/>
      <c r="F14" s="24"/>
      <c r="G14" s="25"/>
      <c r="H14" s="26" t="s">
        <v>242</v>
      </c>
      <c r="I14" s="27"/>
      <c r="J14" s="28"/>
      <c r="K14" s="22"/>
      <c r="L14" s="29"/>
      <c r="M14" s="29"/>
      <c r="N14" s="29" t="s">
        <v>241</v>
      </c>
      <c r="O14" s="31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>
        <v>0.2</v>
      </c>
      <c r="AJ14" s="32">
        <v>0.19</v>
      </c>
      <c r="AK14" s="74" t="e">
        <f t="shared" si="2"/>
        <v>#DIV/0!</v>
      </c>
      <c r="AL14" s="74">
        <f t="shared" si="3"/>
        <v>0.95</v>
      </c>
      <c r="AM14" s="32">
        <f t="shared" si="4"/>
        <v>-1.0000000000000009E-2</v>
      </c>
      <c r="AN14" s="52">
        <f t="shared" si="5"/>
        <v>0.95</v>
      </c>
      <c r="AO14" s="38"/>
      <c r="AP14" s="64"/>
      <c r="AQ14" s="67"/>
    </row>
    <row r="15" spans="1:43" ht="23.25" customHeight="1" x14ac:dyDescent="0.2">
      <c r="A15" s="11" t="s">
        <v>174</v>
      </c>
      <c r="B15" s="10"/>
      <c r="C15" s="21" t="s">
        <v>290</v>
      </c>
      <c r="D15" s="22"/>
      <c r="E15" s="23"/>
      <c r="F15" s="24"/>
      <c r="G15" s="25"/>
      <c r="H15" s="26" t="s">
        <v>240</v>
      </c>
      <c r="I15" s="27"/>
      <c r="J15" s="28"/>
      <c r="K15" s="22"/>
      <c r="L15" s="29"/>
      <c r="M15" s="29"/>
      <c r="N15" s="30" t="s">
        <v>289</v>
      </c>
      <c r="O15" s="31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>
        <v>26</v>
      </c>
      <c r="AI15" s="32">
        <v>60</v>
      </c>
      <c r="AJ15" s="32">
        <v>60</v>
      </c>
      <c r="AK15" s="74">
        <f t="shared" si="2"/>
        <v>2.3076923076923075</v>
      </c>
      <c r="AL15" s="74">
        <f t="shared" si="3"/>
        <v>1</v>
      </c>
      <c r="AM15" s="32">
        <f t="shared" si="4"/>
        <v>0</v>
      </c>
      <c r="AN15" s="52">
        <f t="shared" si="5"/>
        <v>1</v>
      </c>
      <c r="AO15" s="38"/>
      <c r="AP15" s="64"/>
      <c r="AQ15" s="67"/>
    </row>
    <row r="16" spans="1:43" ht="82.5" customHeight="1" x14ac:dyDescent="0.2">
      <c r="A16" s="11" t="s">
        <v>174</v>
      </c>
      <c r="B16" s="10"/>
      <c r="C16" s="21" t="s">
        <v>292</v>
      </c>
      <c r="D16" s="22"/>
      <c r="E16" s="23"/>
      <c r="F16" s="24"/>
      <c r="G16" s="25"/>
      <c r="H16" s="26" t="s">
        <v>239</v>
      </c>
      <c r="I16" s="27"/>
      <c r="J16" s="28"/>
      <c r="K16" s="22"/>
      <c r="L16" s="29"/>
      <c r="M16" s="29"/>
      <c r="N16" s="30" t="s">
        <v>291</v>
      </c>
      <c r="O16" s="31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>
        <v>2191.3000000000002</v>
      </c>
      <c r="AI16" s="32">
        <v>2191.3000000000002</v>
      </c>
      <c r="AJ16" s="32">
        <v>2325.38</v>
      </c>
      <c r="AK16" s="74">
        <f t="shared" si="2"/>
        <v>1.0611874229909186</v>
      </c>
      <c r="AL16" s="74">
        <f t="shared" si="3"/>
        <v>1.0611874229909186</v>
      </c>
      <c r="AM16" s="32">
        <f t="shared" si="4"/>
        <v>134.07999999999993</v>
      </c>
      <c r="AN16" s="52">
        <f t="shared" si="5"/>
        <v>1.0611874229909186</v>
      </c>
      <c r="AO16" s="38"/>
      <c r="AP16" s="64"/>
      <c r="AQ16" s="67"/>
    </row>
    <row r="17" spans="1:43" ht="18" customHeight="1" x14ac:dyDescent="0.2">
      <c r="A17" s="11" t="s">
        <v>174</v>
      </c>
      <c r="B17" s="10"/>
      <c r="C17" s="21" t="s">
        <v>294</v>
      </c>
      <c r="D17" s="22"/>
      <c r="E17" s="23"/>
      <c r="F17" s="24"/>
      <c r="G17" s="25"/>
      <c r="H17" s="26" t="s">
        <v>238</v>
      </c>
      <c r="I17" s="27"/>
      <c r="J17" s="28"/>
      <c r="K17" s="22"/>
      <c r="L17" s="29"/>
      <c r="M17" s="29"/>
      <c r="N17" s="30" t="s">
        <v>293</v>
      </c>
      <c r="O17" s="31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>
        <v>11</v>
      </c>
      <c r="AI17" s="32">
        <v>11</v>
      </c>
      <c r="AJ17" s="32">
        <v>10.34</v>
      </c>
      <c r="AK17" s="74">
        <f t="shared" si="2"/>
        <v>0.94</v>
      </c>
      <c r="AL17" s="74">
        <f t="shared" si="3"/>
        <v>0.94</v>
      </c>
      <c r="AM17" s="32">
        <f t="shared" si="4"/>
        <v>-0.66000000000000014</v>
      </c>
      <c r="AN17" s="52">
        <f t="shared" si="5"/>
        <v>0.94</v>
      </c>
      <c r="AO17" s="38"/>
      <c r="AP17" s="64"/>
      <c r="AQ17" s="67"/>
    </row>
    <row r="18" spans="1:43" ht="19.5" customHeight="1" x14ac:dyDescent="0.2">
      <c r="A18" s="11"/>
      <c r="B18" s="10"/>
      <c r="C18" s="21" t="s">
        <v>295</v>
      </c>
      <c r="D18" s="22"/>
      <c r="E18" s="23"/>
      <c r="F18" s="24"/>
      <c r="G18" s="25"/>
      <c r="H18" s="26"/>
      <c r="I18" s="27"/>
      <c r="J18" s="28"/>
      <c r="K18" s="22"/>
      <c r="L18" s="29"/>
      <c r="M18" s="29"/>
      <c r="N18" s="30" t="s">
        <v>296</v>
      </c>
      <c r="O18" s="31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>
        <v>131</v>
      </c>
      <c r="AI18" s="32">
        <f>AI19+AI20</f>
        <v>136.44999999999999</v>
      </c>
      <c r="AJ18" s="32">
        <f>AJ19+AJ20</f>
        <v>158.75</v>
      </c>
      <c r="AK18" s="74">
        <f t="shared" si="2"/>
        <v>1.2118320610687023</v>
      </c>
      <c r="AL18" s="74">
        <f t="shared" si="3"/>
        <v>1.1634298277757422</v>
      </c>
      <c r="AM18" s="32">
        <f t="shared" si="4"/>
        <v>22.300000000000011</v>
      </c>
      <c r="AN18" s="52">
        <f t="shared" si="5"/>
        <v>1.1634298277757422</v>
      </c>
      <c r="AO18" s="38"/>
      <c r="AP18" s="64"/>
      <c r="AQ18" s="67"/>
    </row>
    <row r="19" spans="1:43" ht="32.25" hidden="1" customHeight="1" x14ac:dyDescent="0.2">
      <c r="A19" s="11" t="s">
        <v>174</v>
      </c>
      <c r="B19" s="10" t="s">
        <v>174</v>
      </c>
      <c r="C19" s="10" t="s">
        <v>237</v>
      </c>
      <c r="D19" s="22"/>
      <c r="E19" s="23"/>
      <c r="F19" s="24"/>
      <c r="G19" s="25"/>
      <c r="H19" s="26" t="s">
        <v>236</v>
      </c>
      <c r="I19" s="27"/>
      <c r="J19" s="28"/>
      <c r="K19" s="22"/>
      <c r="L19" s="29"/>
      <c r="M19" s="29"/>
      <c r="N19" s="29" t="s">
        <v>235</v>
      </c>
      <c r="O19" s="31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>
        <v>131</v>
      </c>
      <c r="AJ19" s="32">
        <v>152.75</v>
      </c>
      <c r="AK19" s="74" t="e">
        <f t="shared" si="2"/>
        <v>#DIV/0!</v>
      </c>
      <c r="AL19" s="74">
        <f t="shared" si="3"/>
        <v>1.166030534351145</v>
      </c>
      <c r="AM19" s="32">
        <f t="shared" si="4"/>
        <v>21.75</v>
      </c>
      <c r="AN19" s="52">
        <f t="shared" si="5"/>
        <v>1.166030534351145</v>
      </c>
      <c r="AO19" s="38"/>
      <c r="AP19" s="64"/>
      <c r="AQ19" s="67"/>
    </row>
    <row r="20" spans="1:43" ht="21.75" hidden="1" customHeight="1" x14ac:dyDescent="0.2">
      <c r="A20" s="11" t="s">
        <v>174</v>
      </c>
      <c r="B20" s="10" t="s">
        <v>174</v>
      </c>
      <c r="C20" s="10" t="s">
        <v>234</v>
      </c>
      <c r="D20" s="22"/>
      <c r="E20" s="23"/>
      <c r="F20" s="24"/>
      <c r="G20" s="25"/>
      <c r="H20" s="26" t="s">
        <v>233</v>
      </c>
      <c r="I20" s="27"/>
      <c r="J20" s="28"/>
      <c r="K20" s="22"/>
      <c r="L20" s="29"/>
      <c r="M20" s="29"/>
      <c r="N20" s="29" t="s">
        <v>232</v>
      </c>
      <c r="O20" s="31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>
        <v>5.45</v>
      </c>
      <c r="AJ20" s="32">
        <v>6</v>
      </c>
      <c r="AK20" s="74" t="e">
        <f t="shared" si="2"/>
        <v>#DIV/0!</v>
      </c>
      <c r="AL20" s="74">
        <f t="shared" si="3"/>
        <v>1.1009174311926606</v>
      </c>
      <c r="AM20" s="32">
        <f t="shared" si="4"/>
        <v>0.54999999999999982</v>
      </c>
      <c r="AN20" s="52">
        <f t="shared" si="5"/>
        <v>1.1009174311926606</v>
      </c>
      <c r="AO20" s="38"/>
      <c r="AP20" s="64"/>
      <c r="AQ20" s="67"/>
    </row>
    <row r="21" spans="1:43" ht="72.75" customHeight="1" x14ac:dyDescent="0.2">
      <c r="A21" s="11" t="s">
        <v>174</v>
      </c>
      <c r="B21" s="10"/>
      <c r="C21" s="21" t="s">
        <v>298</v>
      </c>
      <c r="D21" s="22"/>
      <c r="E21" s="23"/>
      <c r="F21" s="24"/>
      <c r="G21" s="25"/>
      <c r="H21" s="26" t="s">
        <v>231</v>
      </c>
      <c r="I21" s="27"/>
      <c r="J21" s="28"/>
      <c r="K21" s="22"/>
      <c r="L21" s="29"/>
      <c r="M21" s="29"/>
      <c r="N21" s="30" t="s">
        <v>297</v>
      </c>
      <c r="O21" s="31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>
        <v>500</v>
      </c>
      <c r="AI21" s="32">
        <v>3962</v>
      </c>
      <c r="AJ21" s="32">
        <v>3956.99</v>
      </c>
      <c r="AK21" s="74">
        <f t="shared" si="2"/>
        <v>7.9139799999999996</v>
      </c>
      <c r="AL21" s="74">
        <f t="shared" si="3"/>
        <v>0.99873548712771321</v>
      </c>
      <c r="AM21" s="32">
        <f t="shared" si="4"/>
        <v>-5.0100000000002183</v>
      </c>
      <c r="AN21" s="52">
        <f t="shared" si="5"/>
        <v>0.99873548712771321</v>
      </c>
      <c r="AO21" s="38"/>
      <c r="AP21" s="64"/>
      <c r="AQ21" s="67"/>
    </row>
    <row r="22" spans="1:43" ht="41.25" customHeight="1" x14ac:dyDescent="0.2">
      <c r="A22" s="11"/>
      <c r="B22" s="10"/>
      <c r="C22" s="21" t="s">
        <v>300</v>
      </c>
      <c r="D22" s="22"/>
      <c r="E22" s="23"/>
      <c r="F22" s="24"/>
      <c r="G22" s="25"/>
      <c r="H22" s="26"/>
      <c r="I22" s="27"/>
      <c r="J22" s="28"/>
      <c r="K22" s="22"/>
      <c r="L22" s="29"/>
      <c r="M22" s="29"/>
      <c r="N22" s="30" t="s">
        <v>299</v>
      </c>
      <c r="O22" s="31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>
        <v>5980</v>
      </c>
      <c r="AI22" s="32">
        <f>AI23+AI24+AI25</f>
        <v>30062</v>
      </c>
      <c r="AJ22" s="32">
        <f>AJ23+AJ24+AJ25</f>
        <v>31172.16</v>
      </c>
      <c r="AK22" s="74">
        <f t="shared" si="2"/>
        <v>5.2127357859531775</v>
      </c>
      <c r="AL22" s="74">
        <f t="shared" si="3"/>
        <v>1.0369290133723639</v>
      </c>
      <c r="AM22" s="32">
        <f t="shared" ref="AM22" si="6">AJ22-AI22</f>
        <v>1110.1599999999999</v>
      </c>
      <c r="AN22" s="52">
        <f t="shared" ref="AN22" si="7">AJ22/AI22</f>
        <v>1.0369290133723639</v>
      </c>
      <c r="AO22" s="38"/>
      <c r="AP22" s="64"/>
      <c r="AQ22" s="67"/>
    </row>
    <row r="23" spans="1:43" ht="53.25" hidden="1" customHeight="1" x14ac:dyDescent="0.2">
      <c r="A23" s="11" t="s">
        <v>174</v>
      </c>
      <c r="B23" s="10" t="s">
        <v>174</v>
      </c>
      <c r="C23" s="10" t="s">
        <v>230</v>
      </c>
      <c r="D23" s="22"/>
      <c r="E23" s="23"/>
      <c r="F23" s="24"/>
      <c r="G23" s="25"/>
      <c r="H23" s="26" t="s">
        <v>229</v>
      </c>
      <c r="I23" s="27"/>
      <c r="J23" s="28"/>
      <c r="K23" s="22"/>
      <c r="L23" s="29"/>
      <c r="M23" s="29"/>
      <c r="N23" s="29" t="s">
        <v>228</v>
      </c>
      <c r="O23" s="31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>
        <v>22090</v>
      </c>
      <c r="AJ23" s="32">
        <v>23095.08</v>
      </c>
      <c r="AK23" s="74" t="e">
        <f t="shared" si="2"/>
        <v>#DIV/0!</v>
      </c>
      <c r="AL23" s="74">
        <f t="shared" si="3"/>
        <v>1.0454993209597103</v>
      </c>
      <c r="AM23" s="32">
        <f t="shared" si="4"/>
        <v>1005.0800000000017</v>
      </c>
      <c r="AN23" s="52">
        <f t="shared" si="5"/>
        <v>1.0454993209597103</v>
      </c>
      <c r="AO23" s="38"/>
      <c r="AP23" s="64"/>
      <c r="AQ23" s="67"/>
    </row>
    <row r="24" spans="1:43" ht="42.75" hidden="1" customHeight="1" x14ac:dyDescent="0.2">
      <c r="A24" s="11" t="s">
        <v>174</v>
      </c>
      <c r="B24" s="10" t="s">
        <v>174</v>
      </c>
      <c r="C24" s="10" t="s">
        <v>227</v>
      </c>
      <c r="D24" s="22"/>
      <c r="E24" s="23"/>
      <c r="F24" s="24"/>
      <c r="G24" s="25"/>
      <c r="H24" s="26" t="s">
        <v>226</v>
      </c>
      <c r="I24" s="27"/>
      <c r="J24" s="28"/>
      <c r="K24" s="22"/>
      <c r="L24" s="29"/>
      <c r="M24" s="29"/>
      <c r="N24" s="29" t="s">
        <v>225</v>
      </c>
      <c r="O24" s="31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>
        <v>1020</v>
      </c>
      <c r="AJ24" s="32">
        <v>1125.42</v>
      </c>
      <c r="AK24" s="74" t="e">
        <f t="shared" si="2"/>
        <v>#DIV/0!</v>
      </c>
      <c r="AL24" s="74">
        <f t="shared" si="3"/>
        <v>1.1033529411764706</v>
      </c>
      <c r="AM24" s="32">
        <f t="shared" si="4"/>
        <v>105.42000000000007</v>
      </c>
      <c r="AN24" s="52">
        <f t="shared" si="5"/>
        <v>1.1033529411764706</v>
      </c>
      <c r="AO24" s="38"/>
      <c r="AP24" s="64"/>
      <c r="AQ24" s="67"/>
    </row>
    <row r="25" spans="1:43" ht="53.25" hidden="1" customHeight="1" x14ac:dyDescent="0.2">
      <c r="A25" s="11" t="s">
        <v>174</v>
      </c>
      <c r="B25" s="10" t="s">
        <v>174</v>
      </c>
      <c r="C25" s="10" t="s">
        <v>224</v>
      </c>
      <c r="D25" s="22"/>
      <c r="E25" s="23"/>
      <c r="F25" s="24"/>
      <c r="G25" s="25"/>
      <c r="H25" s="26" t="s">
        <v>223</v>
      </c>
      <c r="I25" s="27"/>
      <c r="J25" s="28"/>
      <c r="K25" s="22"/>
      <c r="L25" s="29"/>
      <c r="M25" s="29"/>
      <c r="N25" s="29" t="s">
        <v>222</v>
      </c>
      <c r="O25" s="31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>
        <v>6952</v>
      </c>
      <c r="AJ25" s="32">
        <v>6951.66</v>
      </c>
      <c r="AK25" s="74" t="e">
        <f t="shared" si="2"/>
        <v>#DIV/0!</v>
      </c>
      <c r="AL25" s="74">
        <f t="shared" si="3"/>
        <v>0.99995109321058684</v>
      </c>
      <c r="AM25" s="32">
        <f t="shared" si="4"/>
        <v>-0.34000000000014552</v>
      </c>
      <c r="AN25" s="52">
        <f t="shared" si="5"/>
        <v>0.99995109321058684</v>
      </c>
      <c r="AO25" s="38"/>
      <c r="AP25" s="64"/>
      <c r="AQ25" s="67"/>
    </row>
    <row r="26" spans="1:43" ht="37.5" customHeight="1" x14ac:dyDescent="0.2">
      <c r="A26" s="11"/>
      <c r="B26" s="10"/>
      <c r="C26" s="21" t="s">
        <v>301</v>
      </c>
      <c r="D26" s="22"/>
      <c r="E26" s="23"/>
      <c r="F26" s="24"/>
      <c r="G26" s="25"/>
      <c r="H26" s="26"/>
      <c r="I26" s="27"/>
      <c r="J26" s="28"/>
      <c r="K26" s="22"/>
      <c r="L26" s="29"/>
      <c r="M26" s="29"/>
      <c r="N26" s="30" t="s">
        <v>302</v>
      </c>
      <c r="O26" s="31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>
        <v>22.5</v>
      </c>
      <c r="AI26" s="32">
        <f>AI27+AI28</f>
        <v>28</v>
      </c>
      <c r="AJ26" s="32">
        <f>AJ27+AJ28</f>
        <v>33.700000000000003</v>
      </c>
      <c r="AK26" s="74">
        <f t="shared" si="2"/>
        <v>1.4977777777777779</v>
      </c>
      <c r="AL26" s="74">
        <f t="shared" si="3"/>
        <v>1.2035714285714287</v>
      </c>
      <c r="AM26" s="32">
        <f t="shared" si="4"/>
        <v>5.7000000000000028</v>
      </c>
      <c r="AN26" s="52">
        <f t="shared" si="5"/>
        <v>1.2035714285714287</v>
      </c>
      <c r="AO26" s="38"/>
      <c r="AP26" s="64"/>
      <c r="AQ26" s="67"/>
    </row>
    <row r="27" spans="1:43" ht="84.75" hidden="1" customHeight="1" x14ac:dyDescent="0.2">
      <c r="A27" s="11" t="s">
        <v>174</v>
      </c>
      <c r="B27" s="10" t="s">
        <v>174</v>
      </c>
      <c r="C27" s="10" t="s">
        <v>11</v>
      </c>
      <c r="D27" s="22"/>
      <c r="E27" s="23"/>
      <c r="F27" s="24"/>
      <c r="G27" s="25"/>
      <c r="H27" s="26" t="s">
        <v>221</v>
      </c>
      <c r="I27" s="27"/>
      <c r="J27" s="28"/>
      <c r="K27" s="22"/>
      <c r="L27" s="29"/>
      <c r="M27" s="29"/>
      <c r="N27" s="29" t="s">
        <v>9</v>
      </c>
      <c r="O27" s="31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>
        <v>28</v>
      </c>
      <c r="AJ27" s="32">
        <v>0</v>
      </c>
      <c r="AK27" s="74" t="e">
        <f t="shared" si="2"/>
        <v>#DIV/0!</v>
      </c>
      <c r="AL27" s="74">
        <f t="shared" si="3"/>
        <v>0</v>
      </c>
      <c r="AM27" s="32">
        <f t="shared" si="4"/>
        <v>-28</v>
      </c>
      <c r="AN27" s="52">
        <f t="shared" si="5"/>
        <v>0</v>
      </c>
      <c r="AO27" s="38"/>
      <c r="AP27" s="64"/>
      <c r="AQ27" s="67"/>
    </row>
    <row r="28" spans="1:43" ht="105.75" hidden="1" customHeight="1" x14ac:dyDescent="0.2">
      <c r="A28" s="11" t="s">
        <v>174</v>
      </c>
      <c r="B28" s="10" t="s">
        <v>174</v>
      </c>
      <c r="C28" s="10" t="s">
        <v>220</v>
      </c>
      <c r="D28" s="22"/>
      <c r="E28" s="23"/>
      <c r="F28" s="24"/>
      <c r="G28" s="25"/>
      <c r="H28" s="26" t="s">
        <v>219</v>
      </c>
      <c r="I28" s="27"/>
      <c r="J28" s="28"/>
      <c r="K28" s="22"/>
      <c r="L28" s="29"/>
      <c r="M28" s="29"/>
      <c r="N28" s="29" t="s">
        <v>218</v>
      </c>
      <c r="O28" s="31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>
        <v>0</v>
      </c>
      <c r="AJ28" s="32">
        <v>33.700000000000003</v>
      </c>
      <c r="AK28" s="74" t="e">
        <f t="shared" si="2"/>
        <v>#DIV/0!</v>
      </c>
      <c r="AL28" s="74" t="e">
        <f t="shared" si="3"/>
        <v>#DIV/0!</v>
      </c>
      <c r="AM28" s="32">
        <f t="shared" si="4"/>
        <v>33.700000000000003</v>
      </c>
      <c r="AN28" s="52" t="e">
        <f t="shared" si="5"/>
        <v>#DIV/0!</v>
      </c>
      <c r="AO28" s="38"/>
      <c r="AP28" s="64"/>
      <c r="AQ28" s="67"/>
    </row>
    <row r="29" spans="1:43" ht="42.75" customHeight="1" x14ac:dyDescent="0.2">
      <c r="A29" s="11" t="s">
        <v>174</v>
      </c>
      <c r="B29" s="10"/>
      <c r="C29" s="21" t="s">
        <v>304</v>
      </c>
      <c r="D29" s="22"/>
      <c r="E29" s="23"/>
      <c r="F29" s="24"/>
      <c r="G29" s="25" t="s">
        <v>217</v>
      </c>
      <c r="H29" s="26"/>
      <c r="I29" s="27"/>
      <c r="J29" s="28"/>
      <c r="K29" s="22"/>
      <c r="L29" s="29"/>
      <c r="M29" s="29"/>
      <c r="N29" s="30" t="s">
        <v>303</v>
      </c>
      <c r="O29" s="31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>
        <v>10</v>
      </c>
      <c r="AI29" s="32">
        <v>33</v>
      </c>
      <c r="AJ29" s="32">
        <v>32.35</v>
      </c>
      <c r="AK29" s="74">
        <f t="shared" si="2"/>
        <v>3.2350000000000003</v>
      </c>
      <c r="AL29" s="74">
        <f t="shared" si="3"/>
        <v>0.98030303030303034</v>
      </c>
      <c r="AM29" s="32">
        <f t="shared" si="4"/>
        <v>-0.64999999999999858</v>
      </c>
      <c r="AN29" s="52">
        <f t="shared" si="5"/>
        <v>0.98030303030303034</v>
      </c>
      <c r="AO29" s="38"/>
      <c r="AP29" s="64"/>
      <c r="AQ29" s="67"/>
    </row>
    <row r="30" spans="1:43" ht="101.25" x14ac:dyDescent="0.2">
      <c r="A30" s="11"/>
      <c r="B30" s="10"/>
      <c r="C30" s="21" t="s">
        <v>305</v>
      </c>
      <c r="D30" s="22"/>
      <c r="E30" s="23"/>
      <c r="F30" s="24"/>
      <c r="G30" s="25"/>
      <c r="H30" s="26"/>
      <c r="I30" s="27"/>
      <c r="J30" s="28"/>
      <c r="K30" s="22"/>
      <c r="L30" s="29"/>
      <c r="M30" s="29"/>
      <c r="N30" s="30" t="s">
        <v>306</v>
      </c>
      <c r="O30" s="31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>
        <v>63.5</v>
      </c>
      <c r="AI30" s="32">
        <f>AI31+AI32</f>
        <v>461</v>
      </c>
      <c r="AJ30" s="32">
        <f>AJ31+AJ32</f>
        <v>463.59</v>
      </c>
      <c r="AK30" s="74">
        <f t="shared" si="2"/>
        <v>7.3006299212598424</v>
      </c>
      <c r="AL30" s="74">
        <f t="shared" si="3"/>
        <v>1.0056182212581344</v>
      </c>
      <c r="AM30" s="32">
        <f t="shared" ref="AM30" si="8">AJ30-AI30</f>
        <v>2.589999999999975</v>
      </c>
      <c r="AN30" s="52">
        <f t="shared" ref="AN30" si="9">AJ30/AI30</f>
        <v>1.0056182212581344</v>
      </c>
      <c r="AO30" s="38"/>
      <c r="AP30" s="64"/>
      <c r="AQ30" s="67"/>
    </row>
    <row r="31" spans="1:43" ht="63.75" hidden="1" customHeight="1" x14ac:dyDescent="0.2">
      <c r="A31" s="11" t="s">
        <v>174</v>
      </c>
      <c r="B31" s="10" t="s">
        <v>174</v>
      </c>
      <c r="C31" s="10" t="s">
        <v>216</v>
      </c>
      <c r="D31" s="22"/>
      <c r="E31" s="23"/>
      <c r="F31" s="24"/>
      <c r="G31" s="25"/>
      <c r="H31" s="26" t="s">
        <v>215</v>
      </c>
      <c r="I31" s="27"/>
      <c r="J31" s="28"/>
      <c r="K31" s="22"/>
      <c r="L31" s="29"/>
      <c r="M31" s="29"/>
      <c r="N31" s="29" t="s">
        <v>214</v>
      </c>
      <c r="O31" s="31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>
        <v>216</v>
      </c>
      <c r="AJ31" s="32">
        <v>215.39</v>
      </c>
      <c r="AK31" s="74" t="e">
        <f t="shared" si="2"/>
        <v>#DIV/0!</v>
      </c>
      <c r="AL31" s="74">
        <f t="shared" si="3"/>
        <v>0.99717592592592585</v>
      </c>
      <c r="AM31" s="32">
        <f t="shared" si="4"/>
        <v>-0.61000000000001364</v>
      </c>
      <c r="AN31" s="52">
        <f t="shared" si="5"/>
        <v>0.99717592592592585</v>
      </c>
      <c r="AO31" s="38"/>
      <c r="AP31" s="64"/>
      <c r="AQ31" s="67"/>
    </row>
    <row r="32" spans="1:43" ht="63.75" hidden="1" customHeight="1" x14ac:dyDescent="0.2">
      <c r="A32" s="11" t="s">
        <v>174</v>
      </c>
      <c r="B32" s="10" t="s">
        <v>174</v>
      </c>
      <c r="C32" s="10" t="s">
        <v>213</v>
      </c>
      <c r="D32" s="22"/>
      <c r="E32" s="23"/>
      <c r="F32" s="24"/>
      <c r="G32" s="25"/>
      <c r="H32" s="26" t="s">
        <v>212</v>
      </c>
      <c r="I32" s="27"/>
      <c r="J32" s="28"/>
      <c r="K32" s="22"/>
      <c r="L32" s="29"/>
      <c r="M32" s="29"/>
      <c r="N32" s="29" t="s">
        <v>211</v>
      </c>
      <c r="O32" s="31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>
        <v>245</v>
      </c>
      <c r="AJ32" s="32">
        <v>248.2</v>
      </c>
      <c r="AK32" s="74" t="e">
        <f t="shared" si="2"/>
        <v>#DIV/0!</v>
      </c>
      <c r="AL32" s="74">
        <f t="shared" si="3"/>
        <v>1.0130612244897959</v>
      </c>
      <c r="AM32" s="32">
        <f t="shared" si="4"/>
        <v>3.1999999999999886</v>
      </c>
      <c r="AN32" s="52">
        <f t="shared" si="5"/>
        <v>1.0130612244897959</v>
      </c>
      <c r="AO32" s="38"/>
      <c r="AP32" s="64"/>
      <c r="AQ32" s="67"/>
    </row>
    <row r="33" spans="1:43" ht="27" customHeight="1" x14ac:dyDescent="0.2">
      <c r="A33" s="11" t="s">
        <v>174</v>
      </c>
      <c r="B33" s="10"/>
      <c r="C33" s="21" t="s">
        <v>308</v>
      </c>
      <c r="D33" s="22"/>
      <c r="E33" s="23"/>
      <c r="F33" s="24"/>
      <c r="G33" s="25"/>
      <c r="H33" s="26" t="s">
        <v>210</v>
      </c>
      <c r="I33" s="27"/>
      <c r="J33" s="28"/>
      <c r="K33" s="22"/>
      <c r="L33" s="29"/>
      <c r="M33" s="29"/>
      <c r="N33" s="30" t="s">
        <v>307</v>
      </c>
      <c r="O33" s="31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>
        <v>43</v>
      </c>
      <c r="AI33" s="32">
        <v>65</v>
      </c>
      <c r="AJ33" s="32">
        <v>78.81</v>
      </c>
      <c r="AK33" s="74">
        <f t="shared" si="2"/>
        <v>1.8327906976744186</v>
      </c>
      <c r="AL33" s="74">
        <f t="shared" si="3"/>
        <v>1.2124615384615385</v>
      </c>
      <c r="AM33" s="32">
        <f t="shared" si="4"/>
        <v>13.810000000000002</v>
      </c>
      <c r="AN33" s="52">
        <f t="shared" si="5"/>
        <v>1.2124615384615385</v>
      </c>
      <c r="AO33" s="38"/>
      <c r="AP33" s="64"/>
      <c r="AQ33" s="67"/>
    </row>
    <row r="34" spans="1:43" ht="21.75" customHeight="1" x14ac:dyDescent="0.2">
      <c r="A34" s="11" t="s">
        <v>174</v>
      </c>
      <c r="B34" s="10"/>
      <c r="C34" s="21" t="s">
        <v>310</v>
      </c>
      <c r="D34" s="22"/>
      <c r="E34" s="23"/>
      <c r="F34" s="24" t="s">
        <v>209</v>
      </c>
      <c r="G34" s="25" t="s">
        <v>208</v>
      </c>
      <c r="H34" s="26"/>
      <c r="I34" s="27"/>
      <c r="J34" s="28"/>
      <c r="K34" s="22"/>
      <c r="L34" s="29"/>
      <c r="M34" s="29"/>
      <c r="N34" s="30" t="s">
        <v>309</v>
      </c>
      <c r="O34" s="31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>
        <v>0</v>
      </c>
      <c r="AI34" s="32">
        <v>0</v>
      </c>
      <c r="AJ34" s="32">
        <v>-26.14</v>
      </c>
      <c r="AK34" s="74" t="e">
        <f t="shared" si="2"/>
        <v>#DIV/0!</v>
      </c>
      <c r="AL34" s="74" t="e">
        <f t="shared" si="3"/>
        <v>#DIV/0!</v>
      </c>
      <c r="AM34" s="32">
        <f t="shared" si="4"/>
        <v>-26.14</v>
      </c>
      <c r="AN34" s="52" t="e">
        <f t="shared" si="5"/>
        <v>#DIV/0!</v>
      </c>
      <c r="AO34" s="38"/>
      <c r="AP34" s="64"/>
      <c r="AQ34" s="67"/>
    </row>
    <row r="35" spans="1:43" ht="21.75" customHeight="1" x14ac:dyDescent="0.2">
      <c r="A35" s="11"/>
      <c r="B35" s="10"/>
      <c r="C35" s="21" t="s">
        <v>311</v>
      </c>
      <c r="D35" s="22"/>
      <c r="E35" s="23"/>
      <c r="F35" s="24"/>
      <c r="G35" s="25"/>
      <c r="H35" s="26"/>
      <c r="I35" s="27"/>
      <c r="J35" s="28"/>
      <c r="K35" s="22"/>
      <c r="L35" s="29"/>
      <c r="M35" s="29"/>
      <c r="N35" s="30" t="s">
        <v>312</v>
      </c>
      <c r="O35" s="31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>
        <v>36130</v>
      </c>
      <c r="AI35" s="32">
        <f>AI36+AI37</f>
        <v>36502.400000000001</v>
      </c>
      <c r="AJ35" s="32">
        <f>AJ36+AJ37</f>
        <v>36502.400000000001</v>
      </c>
      <c r="AK35" s="74">
        <f t="shared" si="2"/>
        <v>1.0103072239136452</v>
      </c>
      <c r="AL35" s="74">
        <f t="shared" si="3"/>
        <v>1</v>
      </c>
      <c r="AM35" s="32">
        <f t="shared" ref="AM35" si="10">AJ35-AI35</f>
        <v>0</v>
      </c>
      <c r="AN35" s="52">
        <f t="shared" ref="AN35" si="11">AJ35/AI35</f>
        <v>1</v>
      </c>
      <c r="AO35" s="38"/>
      <c r="AP35" s="64"/>
      <c r="AQ35" s="67"/>
    </row>
    <row r="36" spans="1:43" ht="32.25" hidden="1" customHeight="1" x14ac:dyDescent="0.2">
      <c r="A36" s="11" t="s">
        <v>174</v>
      </c>
      <c r="B36" s="10" t="s">
        <v>174</v>
      </c>
      <c r="C36" s="10" t="s">
        <v>207</v>
      </c>
      <c r="D36" s="22"/>
      <c r="E36" s="23"/>
      <c r="F36" s="24"/>
      <c r="G36" s="25"/>
      <c r="H36" s="26" t="s">
        <v>206</v>
      </c>
      <c r="I36" s="27"/>
      <c r="J36" s="28"/>
      <c r="K36" s="22"/>
      <c r="L36" s="29"/>
      <c r="M36" s="29"/>
      <c r="N36" s="29" t="s">
        <v>205</v>
      </c>
      <c r="O36" s="31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>
        <v>36130</v>
      </c>
      <c r="AJ36" s="32">
        <v>36130</v>
      </c>
      <c r="AK36" s="74" t="e">
        <f t="shared" si="2"/>
        <v>#DIV/0!</v>
      </c>
      <c r="AL36" s="74">
        <f t="shared" si="3"/>
        <v>1</v>
      </c>
      <c r="AM36" s="32">
        <f t="shared" si="4"/>
        <v>0</v>
      </c>
      <c r="AN36" s="52">
        <f t="shared" si="5"/>
        <v>1</v>
      </c>
      <c r="AO36" s="38"/>
      <c r="AP36" s="64"/>
      <c r="AQ36" s="67"/>
    </row>
    <row r="37" spans="1:43" ht="14.25" hidden="1" customHeight="1" x14ac:dyDescent="0.2">
      <c r="A37" s="11" t="s">
        <v>174</v>
      </c>
      <c r="B37" s="10" t="s">
        <v>174</v>
      </c>
      <c r="C37" s="10" t="s">
        <v>204</v>
      </c>
      <c r="D37" s="22"/>
      <c r="E37" s="23"/>
      <c r="F37" s="24"/>
      <c r="G37" s="25"/>
      <c r="H37" s="26" t="s">
        <v>203</v>
      </c>
      <c r="I37" s="27"/>
      <c r="J37" s="28"/>
      <c r="K37" s="22"/>
      <c r="L37" s="29"/>
      <c r="M37" s="29"/>
      <c r="N37" s="29" t="s">
        <v>202</v>
      </c>
      <c r="O37" s="31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>
        <v>372.4</v>
      </c>
      <c r="AJ37" s="32">
        <v>372.4</v>
      </c>
      <c r="AK37" s="74" t="e">
        <f t="shared" si="2"/>
        <v>#DIV/0!</v>
      </c>
      <c r="AL37" s="74">
        <f t="shared" si="3"/>
        <v>1</v>
      </c>
      <c r="AM37" s="32">
        <f t="shared" si="4"/>
        <v>0</v>
      </c>
      <c r="AN37" s="52">
        <f t="shared" si="5"/>
        <v>1</v>
      </c>
      <c r="AO37" s="38"/>
      <c r="AP37" s="64"/>
      <c r="AQ37" s="67"/>
    </row>
    <row r="38" spans="1:43" ht="26.25" customHeight="1" x14ac:dyDescent="0.2">
      <c r="A38" s="11"/>
      <c r="B38" s="10"/>
      <c r="C38" s="21" t="s">
        <v>313</v>
      </c>
      <c r="D38" s="22"/>
      <c r="E38" s="23"/>
      <c r="F38" s="24"/>
      <c r="G38" s="25"/>
      <c r="H38" s="26"/>
      <c r="I38" s="27"/>
      <c r="J38" s="28"/>
      <c r="K38" s="22"/>
      <c r="L38" s="29"/>
      <c r="M38" s="29"/>
      <c r="N38" s="30" t="s">
        <v>314</v>
      </c>
      <c r="O38" s="31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>
        <v>2234.1</v>
      </c>
      <c r="AI38" s="32">
        <f>AI39+AI40+AI41+AI42</f>
        <v>185504.68</v>
      </c>
      <c r="AJ38" s="32">
        <f>AJ39+AJ40+AJ41+AJ42</f>
        <v>168945.80999999997</v>
      </c>
      <c r="AK38" s="74">
        <f t="shared" si="2"/>
        <v>75.621418020679457</v>
      </c>
      <c r="AL38" s="74">
        <f t="shared" si="3"/>
        <v>0.91073610649607317</v>
      </c>
      <c r="AM38" s="32">
        <f t="shared" si="4"/>
        <v>-16558.870000000024</v>
      </c>
      <c r="AN38" s="52">
        <f t="shared" si="5"/>
        <v>0.91073610649607317</v>
      </c>
      <c r="AO38" s="38"/>
      <c r="AP38" s="64"/>
      <c r="AQ38" s="67"/>
    </row>
    <row r="39" spans="1:43" ht="84.75" hidden="1" customHeight="1" x14ac:dyDescent="0.2">
      <c r="A39" s="11" t="s">
        <v>174</v>
      </c>
      <c r="B39" s="10" t="s">
        <v>174</v>
      </c>
      <c r="C39" s="10" t="s">
        <v>201</v>
      </c>
      <c r="D39" s="22"/>
      <c r="E39" s="23"/>
      <c r="F39" s="24"/>
      <c r="G39" s="25"/>
      <c r="H39" s="26" t="s">
        <v>200</v>
      </c>
      <c r="I39" s="27"/>
      <c r="J39" s="28"/>
      <c r="K39" s="22"/>
      <c r="L39" s="29"/>
      <c r="M39" s="29"/>
      <c r="N39" s="29" t="s">
        <v>199</v>
      </c>
      <c r="O39" s="31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>
        <v>153187.26999999999</v>
      </c>
      <c r="AJ39" s="32">
        <v>137602.72</v>
      </c>
      <c r="AK39" s="74" t="e">
        <f t="shared" si="2"/>
        <v>#DIV/0!</v>
      </c>
      <c r="AL39" s="74">
        <f t="shared" si="3"/>
        <v>0.89826471873282954</v>
      </c>
      <c r="AM39" s="32">
        <f t="shared" si="4"/>
        <v>-15584.549999999988</v>
      </c>
      <c r="AN39" s="52">
        <f t="shared" si="5"/>
        <v>0.89826471873282954</v>
      </c>
      <c r="AO39" s="38"/>
      <c r="AP39" s="64"/>
      <c r="AQ39" s="67"/>
    </row>
    <row r="40" spans="1:43" ht="74.25" hidden="1" customHeight="1" x14ac:dyDescent="0.2">
      <c r="A40" s="11" t="s">
        <v>174</v>
      </c>
      <c r="B40" s="10" t="s">
        <v>174</v>
      </c>
      <c r="C40" s="10" t="s">
        <v>198</v>
      </c>
      <c r="D40" s="22"/>
      <c r="E40" s="23"/>
      <c r="F40" s="24"/>
      <c r="G40" s="25"/>
      <c r="H40" s="26" t="s">
        <v>197</v>
      </c>
      <c r="I40" s="27"/>
      <c r="J40" s="28"/>
      <c r="K40" s="22"/>
      <c r="L40" s="29"/>
      <c r="M40" s="29"/>
      <c r="N40" s="29" t="s">
        <v>196</v>
      </c>
      <c r="O40" s="31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>
        <v>2296.7199999999998</v>
      </c>
      <c r="AJ40" s="32">
        <v>2171.3000000000002</v>
      </c>
      <c r="AK40" s="74" t="e">
        <f t="shared" si="2"/>
        <v>#DIV/0!</v>
      </c>
      <c r="AL40" s="74">
        <f t="shared" si="3"/>
        <v>0.94539168901738146</v>
      </c>
      <c r="AM40" s="32">
        <f t="shared" si="4"/>
        <v>-125.41999999999962</v>
      </c>
      <c r="AN40" s="52">
        <f t="shared" si="5"/>
        <v>0.94539168901738146</v>
      </c>
      <c r="AO40" s="38"/>
      <c r="AP40" s="64"/>
      <c r="AQ40" s="67"/>
    </row>
    <row r="41" spans="1:43" ht="42.75" hidden="1" customHeight="1" x14ac:dyDescent="0.2">
      <c r="A41" s="11" t="s">
        <v>174</v>
      </c>
      <c r="B41" s="10" t="s">
        <v>174</v>
      </c>
      <c r="C41" s="10" t="s">
        <v>195</v>
      </c>
      <c r="D41" s="22"/>
      <c r="E41" s="23"/>
      <c r="F41" s="24"/>
      <c r="G41" s="25"/>
      <c r="H41" s="26" t="s">
        <v>194</v>
      </c>
      <c r="I41" s="27"/>
      <c r="J41" s="28"/>
      <c r="K41" s="22"/>
      <c r="L41" s="29"/>
      <c r="M41" s="29"/>
      <c r="N41" s="29" t="s">
        <v>193</v>
      </c>
      <c r="O41" s="31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>
        <v>25330.79</v>
      </c>
      <c r="AJ41" s="32">
        <v>24481.89</v>
      </c>
      <c r="AK41" s="74" t="e">
        <f t="shared" si="2"/>
        <v>#DIV/0!</v>
      </c>
      <c r="AL41" s="74">
        <f t="shared" si="3"/>
        <v>0.96648742498753493</v>
      </c>
      <c r="AM41" s="32">
        <f t="shared" si="4"/>
        <v>-848.90000000000146</v>
      </c>
      <c r="AN41" s="52">
        <f t="shared" si="5"/>
        <v>0.96648742498753493</v>
      </c>
      <c r="AO41" s="38"/>
      <c r="AP41" s="64"/>
      <c r="AQ41" s="67"/>
    </row>
    <row r="42" spans="1:43" ht="21.75" hidden="1" customHeight="1" x14ac:dyDescent="0.2">
      <c r="A42" s="11" t="s">
        <v>174</v>
      </c>
      <c r="B42" s="10" t="s">
        <v>174</v>
      </c>
      <c r="C42" s="10" t="s">
        <v>162</v>
      </c>
      <c r="D42" s="22"/>
      <c r="E42" s="23"/>
      <c r="F42" s="24"/>
      <c r="G42" s="25"/>
      <c r="H42" s="26" t="s">
        <v>192</v>
      </c>
      <c r="I42" s="27"/>
      <c r="J42" s="28"/>
      <c r="K42" s="22"/>
      <c r="L42" s="29"/>
      <c r="M42" s="29"/>
      <c r="N42" s="29" t="s">
        <v>160</v>
      </c>
      <c r="O42" s="31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>
        <v>4689.8999999999996</v>
      </c>
      <c r="AJ42" s="32">
        <v>4689.8999999999996</v>
      </c>
      <c r="AK42" s="74" t="e">
        <f t="shared" si="2"/>
        <v>#DIV/0!</v>
      </c>
      <c r="AL42" s="74">
        <f t="shared" si="3"/>
        <v>1</v>
      </c>
      <c r="AM42" s="32">
        <f t="shared" si="4"/>
        <v>0</v>
      </c>
      <c r="AN42" s="52">
        <f t="shared" si="5"/>
        <v>1</v>
      </c>
      <c r="AO42" s="38"/>
      <c r="AP42" s="64"/>
      <c r="AQ42" s="67"/>
    </row>
    <row r="43" spans="1:43" ht="21.75" customHeight="1" x14ac:dyDescent="0.2">
      <c r="A43" s="11"/>
      <c r="B43" s="10"/>
      <c r="C43" s="21" t="s">
        <v>315</v>
      </c>
      <c r="D43" s="22"/>
      <c r="E43" s="23"/>
      <c r="F43" s="24"/>
      <c r="G43" s="25"/>
      <c r="H43" s="26"/>
      <c r="I43" s="27"/>
      <c r="J43" s="28"/>
      <c r="K43" s="22"/>
      <c r="L43" s="29"/>
      <c r="M43" s="29"/>
      <c r="N43" s="30" t="s">
        <v>316</v>
      </c>
      <c r="O43" s="31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>
        <v>11918</v>
      </c>
      <c r="AI43" s="32">
        <f>AI44+AI45+AI46+AI47+AI48</f>
        <v>12566.600000000002</v>
      </c>
      <c r="AJ43" s="32">
        <f>AJ44+AJ45+AJ46+AJ47+AJ48</f>
        <v>12448.76</v>
      </c>
      <c r="AK43" s="74">
        <f t="shared" si="2"/>
        <v>1.0445343178385635</v>
      </c>
      <c r="AL43" s="74">
        <f t="shared" si="3"/>
        <v>0.9906227619244663</v>
      </c>
      <c r="AM43" s="32">
        <f t="shared" ref="AM43" si="12">AJ43-AI43</f>
        <v>-117.84000000000196</v>
      </c>
      <c r="AN43" s="52">
        <f t="shared" ref="AN43" si="13">AJ43/AI43</f>
        <v>0.9906227619244663</v>
      </c>
      <c r="AO43" s="38"/>
      <c r="AP43" s="64"/>
      <c r="AQ43" s="67"/>
    </row>
    <row r="44" spans="1:43" ht="32.25" hidden="1" customHeight="1" x14ac:dyDescent="0.2">
      <c r="A44" s="11" t="s">
        <v>174</v>
      </c>
      <c r="B44" s="10" t="s">
        <v>174</v>
      </c>
      <c r="C44" s="10" t="s">
        <v>159</v>
      </c>
      <c r="D44" s="22"/>
      <c r="E44" s="23"/>
      <c r="F44" s="24"/>
      <c r="G44" s="25"/>
      <c r="H44" s="26" t="s">
        <v>191</v>
      </c>
      <c r="I44" s="27"/>
      <c r="J44" s="28"/>
      <c r="K44" s="22"/>
      <c r="L44" s="29"/>
      <c r="M44" s="29"/>
      <c r="N44" s="29" t="s">
        <v>157</v>
      </c>
      <c r="O44" s="31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>
        <v>7410.9</v>
      </c>
      <c r="AJ44" s="32">
        <v>7400.64</v>
      </c>
      <c r="AK44" s="74" t="e">
        <f t="shared" si="2"/>
        <v>#DIV/0!</v>
      </c>
      <c r="AL44" s="74">
        <f t="shared" si="3"/>
        <v>0.99861555276687053</v>
      </c>
      <c r="AM44" s="32">
        <f t="shared" si="4"/>
        <v>-10.259999999999309</v>
      </c>
      <c r="AN44" s="52">
        <f t="shared" si="5"/>
        <v>0.99861555276687053</v>
      </c>
      <c r="AO44" s="38"/>
      <c r="AP44" s="64"/>
      <c r="AQ44" s="67"/>
    </row>
    <row r="45" spans="1:43" ht="53.25" hidden="1" customHeight="1" x14ac:dyDescent="0.2">
      <c r="A45" s="11" t="s">
        <v>174</v>
      </c>
      <c r="B45" s="10" t="s">
        <v>174</v>
      </c>
      <c r="C45" s="10" t="s">
        <v>190</v>
      </c>
      <c r="D45" s="22"/>
      <c r="E45" s="23"/>
      <c r="F45" s="24"/>
      <c r="G45" s="25"/>
      <c r="H45" s="26" t="s">
        <v>189</v>
      </c>
      <c r="I45" s="27"/>
      <c r="J45" s="28"/>
      <c r="K45" s="22"/>
      <c r="L45" s="29"/>
      <c r="M45" s="29"/>
      <c r="N45" s="29" t="s">
        <v>188</v>
      </c>
      <c r="O45" s="31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>
        <v>2499.8000000000002</v>
      </c>
      <c r="AJ45" s="32">
        <v>2274.8200000000002</v>
      </c>
      <c r="AK45" s="74" t="e">
        <f t="shared" si="2"/>
        <v>#DIV/0!</v>
      </c>
      <c r="AL45" s="74">
        <f t="shared" si="3"/>
        <v>0.91000080006400508</v>
      </c>
      <c r="AM45" s="32">
        <f t="shared" si="4"/>
        <v>-224.98000000000002</v>
      </c>
      <c r="AN45" s="52">
        <f t="shared" si="5"/>
        <v>0.91000080006400508</v>
      </c>
      <c r="AO45" s="38"/>
      <c r="AP45" s="64"/>
      <c r="AQ45" s="67"/>
    </row>
    <row r="46" spans="1:43" ht="42.75" hidden="1" customHeight="1" x14ac:dyDescent="0.2">
      <c r="A46" s="11" t="s">
        <v>174</v>
      </c>
      <c r="B46" s="10" t="s">
        <v>174</v>
      </c>
      <c r="C46" s="10" t="s">
        <v>187</v>
      </c>
      <c r="D46" s="22"/>
      <c r="E46" s="23"/>
      <c r="F46" s="24"/>
      <c r="G46" s="25"/>
      <c r="H46" s="26" t="s">
        <v>186</v>
      </c>
      <c r="I46" s="27"/>
      <c r="J46" s="28"/>
      <c r="K46" s="22"/>
      <c r="L46" s="29"/>
      <c r="M46" s="29"/>
      <c r="N46" s="29" t="s">
        <v>185</v>
      </c>
      <c r="O46" s="31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>
        <v>1170.5</v>
      </c>
      <c r="AJ46" s="32">
        <v>1200.5</v>
      </c>
      <c r="AK46" s="74" t="e">
        <f t="shared" si="2"/>
        <v>#DIV/0!</v>
      </c>
      <c r="AL46" s="74">
        <f t="shared" si="3"/>
        <v>1.025630072618539</v>
      </c>
      <c r="AM46" s="32">
        <f t="shared" si="4"/>
        <v>30</v>
      </c>
      <c r="AN46" s="52">
        <f t="shared" si="5"/>
        <v>1.025630072618539</v>
      </c>
      <c r="AO46" s="38"/>
      <c r="AP46" s="64"/>
      <c r="AQ46" s="67"/>
    </row>
    <row r="47" spans="1:43" ht="53.25" hidden="1" customHeight="1" x14ac:dyDescent="0.2">
      <c r="A47" s="11" t="s">
        <v>174</v>
      </c>
      <c r="B47" s="10" t="s">
        <v>174</v>
      </c>
      <c r="C47" s="10" t="s">
        <v>184</v>
      </c>
      <c r="D47" s="22"/>
      <c r="E47" s="23"/>
      <c r="F47" s="24"/>
      <c r="G47" s="25"/>
      <c r="H47" s="26" t="s">
        <v>183</v>
      </c>
      <c r="I47" s="27"/>
      <c r="J47" s="28"/>
      <c r="K47" s="22"/>
      <c r="L47" s="29"/>
      <c r="M47" s="29"/>
      <c r="N47" s="29" t="s">
        <v>182</v>
      </c>
      <c r="O47" s="31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>
        <v>0.2</v>
      </c>
      <c r="AJ47" s="32">
        <v>0</v>
      </c>
      <c r="AK47" s="74" t="e">
        <f t="shared" si="2"/>
        <v>#DIV/0!</v>
      </c>
      <c r="AL47" s="74">
        <f t="shared" si="3"/>
        <v>0</v>
      </c>
      <c r="AM47" s="32">
        <f t="shared" si="4"/>
        <v>-0.2</v>
      </c>
      <c r="AN47" s="52">
        <f t="shared" si="5"/>
        <v>0</v>
      </c>
      <c r="AO47" s="38"/>
      <c r="AP47" s="64"/>
      <c r="AQ47" s="67"/>
    </row>
    <row r="48" spans="1:43" ht="32.25" hidden="1" customHeight="1" x14ac:dyDescent="0.2">
      <c r="A48" s="11" t="s">
        <v>174</v>
      </c>
      <c r="B48" s="10" t="s">
        <v>174</v>
      </c>
      <c r="C48" s="10" t="s">
        <v>181</v>
      </c>
      <c r="D48" s="22"/>
      <c r="E48" s="23"/>
      <c r="F48" s="24"/>
      <c r="G48" s="25"/>
      <c r="H48" s="26" t="s">
        <v>180</v>
      </c>
      <c r="I48" s="27"/>
      <c r="J48" s="28"/>
      <c r="K48" s="22"/>
      <c r="L48" s="29"/>
      <c r="M48" s="29"/>
      <c r="N48" s="29" t="s">
        <v>179</v>
      </c>
      <c r="O48" s="31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>
        <v>1485.2</v>
      </c>
      <c r="AJ48" s="32">
        <v>1572.8</v>
      </c>
      <c r="AK48" s="74" t="e">
        <f t="shared" si="2"/>
        <v>#DIV/0!</v>
      </c>
      <c r="AL48" s="74">
        <f t="shared" si="3"/>
        <v>1.0589819552922164</v>
      </c>
      <c r="AM48" s="32">
        <f t="shared" si="4"/>
        <v>87.599999999999909</v>
      </c>
      <c r="AN48" s="52">
        <f t="shared" si="5"/>
        <v>1.0589819552922164</v>
      </c>
      <c r="AO48" s="38"/>
      <c r="AP48" s="64"/>
      <c r="AQ48" s="67"/>
    </row>
    <row r="49" spans="1:43" ht="18.75" customHeight="1" x14ac:dyDescent="0.2">
      <c r="A49" s="11"/>
      <c r="B49" s="10"/>
      <c r="C49" s="21" t="s">
        <v>317</v>
      </c>
      <c r="D49" s="22"/>
      <c r="E49" s="23"/>
      <c r="F49" s="24"/>
      <c r="G49" s="25"/>
      <c r="H49" s="26"/>
      <c r="I49" s="27"/>
      <c r="J49" s="28"/>
      <c r="K49" s="22"/>
      <c r="L49" s="29"/>
      <c r="M49" s="29"/>
      <c r="N49" s="30" t="s">
        <v>318</v>
      </c>
      <c r="O49" s="31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>
        <v>7880</v>
      </c>
      <c r="AI49" s="32">
        <f>AI50+AI51</f>
        <v>18645.09</v>
      </c>
      <c r="AJ49" s="32">
        <f>AJ50+AJ51</f>
        <v>18645.09</v>
      </c>
      <c r="AK49" s="74">
        <f t="shared" si="2"/>
        <v>2.3661281725888323</v>
      </c>
      <c r="AL49" s="74">
        <f t="shared" si="3"/>
        <v>1</v>
      </c>
      <c r="AM49" s="32">
        <f t="shared" si="4"/>
        <v>0</v>
      </c>
      <c r="AN49" s="52">
        <f t="shared" si="5"/>
        <v>1</v>
      </c>
      <c r="AO49" s="38"/>
      <c r="AP49" s="64"/>
      <c r="AQ49" s="67"/>
    </row>
    <row r="50" spans="1:43" ht="53.25" hidden="1" customHeight="1" x14ac:dyDescent="0.2">
      <c r="A50" s="11" t="s">
        <v>174</v>
      </c>
      <c r="B50" s="10" t="s">
        <v>174</v>
      </c>
      <c r="C50" s="10" t="s">
        <v>178</v>
      </c>
      <c r="D50" s="22"/>
      <c r="E50" s="23"/>
      <c r="F50" s="24"/>
      <c r="G50" s="25"/>
      <c r="H50" s="26" t="s">
        <v>177</v>
      </c>
      <c r="I50" s="27"/>
      <c r="J50" s="28"/>
      <c r="K50" s="22"/>
      <c r="L50" s="29"/>
      <c r="M50" s="29"/>
      <c r="N50" s="29" t="s">
        <v>176</v>
      </c>
      <c r="O50" s="31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>
        <v>7884.2</v>
      </c>
      <c r="AJ50" s="32">
        <v>7884.2</v>
      </c>
      <c r="AK50" s="74" t="e">
        <f t="shared" si="2"/>
        <v>#DIV/0!</v>
      </c>
      <c r="AL50" s="74">
        <f t="shared" si="3"/>
        <v>1</v>
      </c>
      <c r="AM50" s="32">
        <f t="shared" si="4"/>
        <v>0</v>
      </c>
      <c r="AN50" s="52">
        <f t="shared" si="5"/>
        <v>1</v>
      </c>
      <c r="AO50" s="38"/>
      <c r="AP50" s="64"/>
      <c r="AQ50" s="67"/>
    </row>
    <row r="51" spans="1:43" ht="21.75" hidden="1" customHeight="1" x14ac:dyDescent="0.2">
      <c r="A51" s="11" t="s">
        <v>174</v>
      </c>
      <c r="B51" s="10" t="s">
        <v>174</v>
      </c>
      <c r="C51" s="10" t="s">
        <v>150</v>
      </c>
      <c r="D51" s="22"/>
      <c r="E51" s="23"/>
      <c r="F51" s="24"/>
      <c r="G51" s="25"/>
      <c r="H51" s="26" t="s">
        <v>175</v>
      </c>
      <c r="I51" s="27"/>
      <c r="J51" s="28"/>
      <c r="K51" s="22"/>
      <c r="L51" s="29"/>
      <c r="M51" s="29"/>
      <c r="N51" s="29" t="s">
        <v>148</v>
      </c>
      <c r="O51" s="31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>
        <v>10760.89</v>
      </c>
      <c r="AJ51" s="32">
        <v>10760.89</v>
      </c>
      <c r="AK51" s="74" t="e">
        <f t="shared" si="2"/>
        <v>#DIV/0!</v>
      </c>
      <c r="AL51" s="74">
        <f t="shared" si="3"/>
        <v>1</v>
      </c>
      <c r="AM51" s="32">
        <f t="shared" si="4"/>
        <v>0</v>
      </c>
      <c r="AN51" s="52">
        <f t="shared" si="5"/>
        <v>1</v>
      </c>
      <c r="AO51" s="38"/>
      <c r="AP51" s="64"/>
      <c r="AQ51" s="67"/>
    </row>
    <row r="52" spans="1:43" ht="42.75" customHeight="1" x14ac:dyDescent="0.2">
      <c r="A52" s="11" t="s">
        <v>174</v>
      </c>
      <c r="B52" s="10"/>
      <c r="C52" s="21" t="s">
        <v>320</v>
      </c>
      <c r="D52" s="22"/>
      <c r="E52" s="23"/>
      <c r="F52" s="24"/>
      <c r="G52" s="25" t="s">
        <v>173</v>
      </c>
      <c r="H52" s="26"/>
      <c r="I52" s="27"/>
      <c r="J52" s="28"/>
      <c r="K52" s="22"/>
      <c r="L52" s="29"/>
      <c r="M52" s="29"/>
      <c r="N52" s="30" t="s">
        <v>319</v>
      </c>
      <c r="O52" s="31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>
        <v>0</v>
      </c>
      <c r="AI52" s="32">
        <v>0</v>
      </c>
      <c r="AJ52" s="32">
        <v>-5.4</v>
      </c>
      <c r="AK52" s="74" t="e">
        <f t="shared" si="2"/>
        <v>#DIV/0!</v>
      </c>
      <c r="AL52" s="74" t="e">
        <f t="shared" si="3"/>
        <v>#DIV/0!</v>
      </c>
      <c r="AM52" s="32">
        <f t="shared" si="4"/>
        <v>-5.4</v>
      </c>
      <c r="AN52" s="52" t="e">
        <f t="shared" si="5"/>
        <v>#DIV/0!</v>
      </c>
      <c r="AO52" s="38"/>
      <c r="AP52" s="64"/>
      <c r="AQ52" s="67"/>
    </row>
    <row r="53" spans="1:43" ht="32.25" customHeight="1" x14ac:dyDescent="0.2">
      <c r="A53" s="11" t="s">
        <v>147</v>
      </c>
      <c r="B53" s="48" t="s">
        <v>147</v>
      </c>
      <c r="C53" s="48" t="s">
        <v>8</v>
      </c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49" t="s">
        <v>172</v>
      </c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69">
        <f>AH54+AH55+AH56+AH57+AH62+AH65+AH68</f>
        <v>228343.63</v>
      </c>
      <c r="AI53" s="50">
        <v>280307.95</v>
      </c>
      <c r="AJ53" s="50">
        <v>277926.84999999998</v>
      </c>
      <c r="AK53" s="73">
        <f t="shared" si="2"/>
        <v>1.2171429962815252</v>
      </c>
      <c r="AL53" s="73">
        <f t="shared" si="3"/>
        <v>0.99150541395632896</v>
      </c>
      <c r="AM53" s="50">
        <f t="shared" si="4"/>
        <v>-2381.1000000000349</v>
      </c>
      <c r="AN53" s="51">
        <f t="shared" si="5"/>
        <v>0.99150541395632896</v>
      </c>
      <c r="AO53" s="90"/>
      <c r="AP53" s="91"/>
      <c r="AQ53" s="67"/>
    </row>
    <row r="54" spans="1:43" ht="18.75" customHeight="1" x14ac:dyDescent="0.2">
      <c r="A54" s="11" t="s">
        <v>147</v>
      </c>
      <c r="B54" s="10"/>
      <c r="C54" s="21" t="s">
        <v>294</v>
      </c>
      <c r="D54" s="22"/>
      <c r="E54" s="23"/>
      <c r="F54" s="24"/>
      <c r="G54" s="25"/>
      <c r="H54" s="26" t="s">
        <v>238</v>
      </c>
      <c r="I54" s="27"/>
      <c r="J54" s="28"/>
      <c r="K54" s="22"/>
      <c r="L54" s="29"/>
      <c r="M54" s="29"/>
      <c r="N54" s="30" t="s">
        <v>293</v>
      </c>
      <c r="O54" s="31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>
        <v>14029.53</v>
      </c>
      <c r="AI54" s="32">
        <v>13364.88</v>
      </c>
      <c r="AJ54" s="32">
        <v>12130.91</v>
      </c>
      <c r="AK54" s="74">
        <f t="shared" si="2"/>
        <v>0.86466973590704743</v>
      </c>
      <c r="AL54" s="74">
        <f t="shared" si="3"/>
        <v>0.90767070112114745</v>
      </c>
      <c r="AM54" s="32">
        <f t="shared" si="4"/>
        <v>-1233.9699999999993</v>
      </c>
      <c r="AN54" s="52">
        <f t="shared" si="5"/>
        <v>0.90767070112114745</v>
      </c>
      <c r="AO54" s="38"/>
      <c r="AP54" s="64"/>
      <c r="AQ54" s="67"/>
    </row>
    <row r="55" spans="1:43" ht="74.25" customHeight="1" x14ac:dyDescent="0.2">
      <c r="A55" s="11" t="s">
        <v>147</v>
      </c>
      <c r="B55" s="10"/>
      <c r="C55" s="21" t="s">
        <v>298</v>
      </c>
      <c r="D55" s="22"/>
      <c r="E55" s="23"/>
      <c r="F55" s="24"/>
      <c r="G55" s="25"/>
      <c r="H55" s="26" t="s">
        <v>231</v>
      </c>
      <c r="I55" s="27"/>
      <c r="J55" s="28"/>
      <c r="K55" s="22"/>
      <c r="L55" s="29"/>
      <c r="M55" s="29"/>
      <c r="N55" s="30" t="s">
        <v>297</v>
      </c>
      <c r="O55" s="31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>
        <v>0</v>
      </c>
      <c r="AI55" s="32">
        <v>8</v>
      </c>
      <c r="AJ55" s="32">
        <v>8</v>
      </c>
      <c r="AK55" s="74" t="e">
        <f t="shared" si="2"/>
        <v>#DIV/0!</v>
      </c>
      <c r="AL55" s="74">
        <f t="shared" si="3"/>
        <v>1</v>
      </c>
      <c r="AM55" s="32">
        <f t="shared" si="4"/>
        <v>0</v>
      </c>
      <c r="AN55" s="52">
        <f t="shared" si="5"/>
        <v>1</v>
      </c>
      <c r="AO55" s="38"/>
      <c r="AP55" s="64"/>
      <c r="AQ55" s="67"/>
    </row>
    <row r="56" spans="1:43" ht="21.75" customHeight="1" x14ac:dyDescent="0.2">
      <c r="A56" s="11" t="s">
        <v>147</v>
      </c>
      <c r="B56" s="10"/>
      <c r="C56" s="21" t="s">
        <v>310</v>
      </c>
      <c r="D56" s="22"/>
      <c r="E56" s="23"/>
      <c r="F56" s="24" t="s">
        <v>209</v>
      </c>
      <c r="G56" s="25" t="s">
        <v>208</v>
      </c>
      <c r="H56" s="26"/>
      <c r="I56" s="27"/>
      <c r="J56" s="28"/>
      <c r="K56" s="22"/>
      <c r="L56" s="29"/>
      <c r="M56" s="29"/>
      <c r="N56" s="30" t="s">
        <v>309</v>
      </c>
      <c r="O56" s="31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>
        <v>0</v>
      </c>
      <c r="AI56" s="32">
        <v>0</v>
      </c>
      <c r="AJ56" s="32">
        <v>-1.02</v>
      </c>
      <c r="AK56" s="74" t="e">
        <f t="shared" si="2"/>
        <v>#DIV/0!</v>
      </c>
      <c r="AL56" s="74" t="e">
        <f t="shared" si="3"/>
        <v>#DIV/0!</v>
      </c>
      <c r="AM56" s="32">
        <f t="shared" si="4"/>
        <v>-1.02</v>
      </c>
      <c r="AN56" s="52" t="e">
        <f t="shared" si="5"/>
        <v>#DIV/0!</v>
      </c>
      <c r="AO56" s="38"/>
      <c r="AP56" s="64"/>
      <c r="AQ56" s="67"/>
    </row>
    <row r="57" spans="1:43" ht="21.75" customHeight="1" x14ac:dyDescent="0.2">
      <c r="A57" s="11"/>
      <c r="B57" s="10"/>
      <c r="C57" s="21" t="s">
        <v>313</v>
      </c>
      <c r="D57" s="22"/>
      <c r="E57" s="23"/>
      <c r="F57" s="24"/>
      <c r="G57" s="25"/>
      <c r="H57" s="26"/>
      <c r="I57" s="27"/>
      <c r="J57" s="28"/>
      <c r="K57" s="22"/>
      <c r="L57" s="29"/>
      <c r="M57" s="29"/>
      <c r="N57" s="30" t="s">
        <v>314</v>
      </c>
      <c r="O57" s="31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>
        <v>27655</v>
      </c>
      <c r="AI57" s="32">
        <f>AI58+AI59+AI60+AI61</f>
        <v>59431.99</v>
      </c>
      <c r="AJ57" s="32">
        <f>AJ58+AJ59+AJ60+AJ61</f>
        <v>58475.59</v>
      </c>
      <c r="AK57" s="74">
        <f t="shared" si="2"/>
        <v>2.1144671849575123</v>
      </c>
      <c r="AL57" s="74">
        <f t="shared" si="3"/>
        <v>0.98390765646581912</v>
      </c>
      <c r="AM57" s="32">
        <f t="shared" ref="AM57" si="14">AJ57-AI57</f>
        <v>-956.40000000000146</v>
      </c>
      <c r="AN57" s="52">
        <f t="shared" ref="AN57" si="15">AJ57/AI57</f>
        <v>0.98390765646581912</v>
      </c>
      <c r="AO57" s="38"/>
      <c r="AP57" s="64"/>
      <c r="AQ57" s="67"/>
    </row>
    <row r="58" spans="1:43" ht="63.75" hidden="1" customHeight="1" x14ac:dyDescent="0.2">
      <c r="A58" s="11" t="s">
        <v>147</v>
      </c>
      <c r="B58" s="10" t="s">
        <v>147</v>
      </c>
      <c r="C58" s="10" t="s">
        <v>171</v>
      </c>
      <c r="D58" s="22"/>
      <c r="E58" s="23"/>
      <c r="F58" s="24"/>
      <c r="G58" s="25"/>
      <c r="H58" s="26" t="s">
        <v>170</v>
      </c>
      <c r="I58" s="27"/>
      <c r="J58" s="28"/>
      <c r="K58" s="22"/>
      <c r="L58" s="29"/>
      <c r="M58" s="29"/>
      <c r="N58" s="29" t="s">
        <v>169</v>
      </c>
      <c r="O58" s="31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>
        <v>800</v>
      </c>
      <c r="AJ58" s="32">
        <v>800</v>
      </c>
      <c r="AK58" s="74" t="e">
        <f t="shared" si="2"/>
        <v>#DIV/0!</v>
      </c>
      <c r="AL58" s="74">
        <f t="shared" si="3"/>
        <v>1</v>
      </c>
      <c r="AM58" s="32">
        <f t="shared" si="4"/>
        <v>0</v>
      </c>
      <c r="AN58" s="52">
        <f t="shared" si="5"/>
        <v>1</v>
      </c>
      <c r="AO58" s="38"/>
      <c r="AP58" s="64"/>
      <c r="AQ58" s="67"/>
    </row>
    <row r="59" spans="1:43" ht="63.75" hidden="1" customHeight="1" x14ac:dyDescent="0.2">
      <c r="A59" s="11" t="s">
        <v>147</v>
      </c>
      <c r="B59" s="10" t="s">
        <v>147</v>
      </c>
      <c r="C59" s="10" t="s">
        <v>168</v>
      </c>
      <c r="D59" s="22"/>
      <c r="E59" s="23"/>
      <c r="F59" s="24"/>
      <c r="G59" s="25"/>
      <c r="H59" s="26" t="s">
        <v>167</v>
      </c>
      <c r="I59" s="27"/>
      <c r="J59" s="28"/>
      <c r="K59" s="22"/>
      <c r="L59" s="29"/>
      <c r="M59" s="29"/>
      <c r="N59" s="29" t="s">
        <v>166</v>
      </c>
      <c r="O59" s="31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>
        <v>1609.4</v>
      </c>
      <c r="AJ59" s="32">
        <v>1609.4</v>
      </c>
      <c r="AK59" s="74" t="e">
        <f t="shared" si="2"/>
        <v>#DIV/0!</v>
      </c>
      <c r="AL59" s="74">
        <f t="shared" si="3"/>
        <v>1</v>
      </c>
      <c r="AM59" s="32">
        <f t="shared" si="4"/>
        <v>0</v>
      </c>
      <c r="AN59" s="52">
        <f t="shared" si="5"/>
        <v>1</v>
      </c>
      <c r="AO59" s="38"/>
      <c r="AP59" s="64"/>
      <c r="AQ59" s="67"/>
    </row>
    <row r="60" spans="1:43" ht="53.25" hidden="1" customHeight="1" x14ac:dyDescent="0.2">
      <c r="A60" s="11" t="s">
        <v>147</v>
      </c>
      <c r="B60" s="10" t="s">
        <v>147</v>
      </c>
      <c r="C60" s="10" t="s">
        <v>165</v>
      </c>
      <c r="D60" s="22"/>
      <c r="E60" s="23"/>
      <c r="F60" s="24"/>
      <c r="G60" s="25"/>
      <c r="H60" s="26" t="s">
        <v>164</v>
      </c>
      <c r="I60" s="27"/>
      <c r="J60" s="28"/>
      <c r="K60" s="22"/>
      <c r="L60" s="29"/>
      <c r="M60" s="29"/>
      <c r="N60" s="29" t="s">
        <v>163</v>
      </c>
      <c r="O60" s="31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>
        <v>7564.6</v>
      </c>
      <c r="AJ60" s="32">
        <v>7270.33</v>
      </c>
      <c r="AK60" s="74" t="e">
        <f t="shared" si="2"/>
        <v>#DIV/0!</v>
      </c>
      <c r="AL60" s="74">
        <f t="shared" si="3"/>
        <v>0.96109906670544376</v>
      </c>
      <c r="AM60" s="32">
        <f t="shared" si="4"/>
        <v>-294.27000000000044</v>
      </c>
      <c r="AN60" s="52">
        <f t="shared" si="5"/>
        <v>0.96109906670544376</v>
      </c>
      <c r="AO60" s="38"/>
      <c r="AP60" s="64"/>
      <c r="AQ60" s="67"/>
    </row>
    <row r="61" spans="1:43" ht="21.75" hidden="1" customHeight="1" x14ac:dyDescent="0.2">
      <c r="A61" s="11" t="s">
        <v>147</v>
      </c>
      <c r="B61" s="10" t="s">
        <v>147</v>
      </c>
      <c r="C61" s="10" t="s">
        <v>162</v>
      </c>
      <c r="D61" s="22"/>
      <c r="E61" s="23"/>
      <c r="F61" s="24"/>
      <c r="G61" s="25"/>
      <c r="H61" s="26" t="s">
        <v>161</v>
      </c>
      <c r="I61" s="27"/>
      <c r="J61" s="28"/>
      <c r="K61" s="22"/>
      <c r="L61" s="29"/>
      <c r="M61" s="29"/>
      <c r="N61" s="29" t="s">
        <v>160</v>
      </c>
      <c r="O61" s="31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>
        <v>49457.99</v>
      </c>
      <c r="AJ61" s="32">
        <v>48795.86</v>
      </c>
      <c r="AK61" s="74" t="e">
        <f t="shared" si="2"/>
        <v>#DIV/0!</v>
      </c>
      <c r="AL61" s="74">
        <f t="shared" si="3"/>
        <v>0.98661227437669829</v>
      </c>
      <c r="AM61" s="32">
        <f t="shared" si="4"/>
        <v>-662.12999999999738</v>
      </c>
      <c r="AN61" s="52">
        <f t="shared" si="5"/>
        <v>0.98661227437669829</v>
      </c>
      <c r="AO61" s="38"/>
      <c r="AP61" s="64"/>
      <c r="AQ61" s="67"/>
    </row>
    <row r="62" spans="1:43" ht="21.75" customHeight="1" x14ac:dyDescent="0.2">
      <c r="A62" s="11"/>
      <c r="B62" s="10"/>
      <c r="C62" s="21" t="s">
        <v>315</v>
      </c>
      <c r="D62" s="22"/>
      <c r="E62" s="23"/>
      <c r="F62" s="24"/>
      <c r="G62" s="25"/>
      <c r="H62" s="26"/>
      <c r="I62" s="27"/>
      <c r="J62" s="28"/>
      <c r="K62" s="22"/>
      <c r="L62" s="29"/>
      <c r="M62" s="29"/>
      <c r="N62" s="30" t="s">
        <v>316</v>
      </c>
      <c r="O62" s="31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>
        <v>186659.1</v>
      </c>
      <c r="AI62" s="32">
        <f>AI63+AI64</f>
        <v>196401</v>
      </c>
      <c r="AJ62" s="32">
        <f>AJ63+AJ64</f>
        <v>196211.29</v>
      </c>
      <c r="AK62" s="74">
        <f t="shared" si="2"/>
        <v>1.0511745208243264</v>
      </c>
      <c r="AL62" s="74">
        <f t="shared" si="3"/>
        <v>0.99903406805464334</v>
      </c>
      <c r="AM62" s="32">
        <f t="shared" si="4"/>
        <v>-189.70999999999185</v>
      </c>
      <c r="AN62" s="52">
        <f t="shared" si="5"/>
        <v>0.99903406805464334</v>
      </c>
      <c r="AO62" s="38"/>
      <c r="AP62" s="64"/>
      <c r="AQ62" s="67"/>
    </row>
    <row r="63" spans="1:43" ht="32.25" hidden="1" customHeight="1" x14ac:dyDescent="0.2">
      <c r="A63" s="11" t="s">
        <v>147</v>
      </c>
      <c r="B63" s="10" t="s">
        <v>147</v>
      </c>
      <c r="C63" s="10" t="s">
        <v>159</v>
      </c>
      <c r="D63" s="22"/>
      <c r="E63" s="23"/>
      <c r="F63" s="24"/>
      <c r="G63" s="25"/>
      <c r="H63" s="26" t="s">
        <v>158</v>
      </c>
      <c r="I63" s="27"/>
      <c r="J63" s="28"/>
      <c r="K63" s="22"/>
      <c r="L63" s="29"/>
      <c r="M63" s="29"/>
      <c r="N63" s="29" t="s">
        <v>157</v>
      </c>
      <c r="O63" s="31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>
        <v>10152.4</v>
      </c>
      <c r="AJ63" s="32">
        <v>9962.69</v>
      </c>
      <c r="AK63" s="74" t="e">
        <f t="shared" si="2"/>
        <v>#DIV/0!</v>
      </c>
      <c r="AL63" s="74">
        <f t="shared" si="3"/>
        <v>0.98131377802293063</v>
      </c>
      <c r="AM63" s="32">
        <f t="shared" si="4"/>
        <v>-189.70999999999913</v>
      </c>
      <c r="AN63" s="52">
        <f t="shared" si="5"/>
        <v>0.98131377802293063</v>
      </c>
      <c r="AO63" s="38"/>
      <c r="AP63" s="64"/>
      <c r="AQ63" s="67"/>
    </row>
    <row r="64" spans="1:43" ht="21.75" hidden="1" customHeight="1" x14ac:dyDescent="0.2">
      <c r="A64" s="11" t="s">
        <v>147</v>
      </c>
      <c r="B64" s="10" t="s">
        <v>147</v>
      </c>
      <c r="C64" s="10" t="s">
        <v>156</v>
      </c>
      <c r="D64" s="22"/>
      <c r="E64" s="23"/>
      <c r="F64" s="24"/>
      <c r="G64" s="25"/>
      <c r="H64" s="26" t="s">
        <v>155</v>
      </c>
      <c r="I64" s="27"/>
      <c r="J64" s="28"/>
      <c r="K64" s="22"/>
      <c r="L64" s="29"/>
      <c r="M64" s="29"/>
      <c r="N64" s="29" t="s">
        <v>154</v>
      </c>
      <c r="O64" s="31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>
        <v>186248.6</v>
      </c>
      <c r="AJ64" s="32">
        <v>186248.6</v>
      </c>
      <c r="AK64" s="74" t="e">
        <f t="shared" si="2"/>
        <v>#DIV/0!</v>
      </c>
      <c r="AL64" s="74">
        <f t="shared" si="3"/>
        <v>1</v>
      </c>
      <c r="AM64" s="32">
        <f t="shared" si="4"/>
        <v>0</v>
      </c>
      <c r="AN64" s="52">
        <f t="shared" si="5"/>
        <v>1</v>
      </c>
      <c r="AO64" s="38"/>
      <c r="AP64" s="64"/>
      <c r="AQ64" s="67"/>
    </row>
    <row r="65" spans="1:43" ht="18" customHeight="1" x14ac:dyDescent="0.2">
      <c r="A65" s="11"/>
      <c r="B65" s="10"/>
      <c r="C65" s="21" t="s">
        <v>317</v>
      </c>
      <c r="D65" s="22"/>
      <c r="E65" s="23"/>
      <c r="F65" s="24"/>
      <c r="G65" s="25"/>
      <c r="H65" s="26"/>
      <c r="I65" s="27"/>
      <c r="J65" s="28"/>
      <c r="K65" s="22"/>
      <c r="L65" s="29"/>
      <c r="M65" s="29"/>
      <c r="N65" s="30" t="s">
        <v>318</v>
      </c>
      <c r="O65" s="31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>
        <v>0</v>
      </c>
      <c r="AI65" s="32">
        <f>AI66+AI67</f>
        <v>11104.4</v>
      </c>
      <c r="AJ65" s="32">
        <f>AJ66+AJ67</f>
        <v>11104.4</v>
      </c>
      <c r="AK65" s="74" t="e">
        <f t="shared" si="2"/>
        <v>#DIV/0!</v>
      </c>
      <c r="AL65" s="74">
        <f t="shared" si="3"/>
        <v>1</v>
      </c>
      <c r="AM65" s="32">
        <f t="shared" ref="AM65" si="16">AJ65-AI65</f>
        <v>0</v>
      </c>
      <c r="AN65" s="52">
        <f t="shared" ref="AN65" si="17">AJ65/AI65</f>
        <v>1</v>
      </c>
      <c r="AO65" s="38"/>
      <c r="AP65" s="64"/>
      <c r="AQ65" s="67"/>
    </row>
    <row r="66" spans="1:43" ht="2.25" hidden="1" customHeight="1" x14ac:dyDescent="0.2">
      <c r="A66" s="11" t="s">
        <v>147</v>
      </c>
      <c r="B66" s="10" t="s">
        <v>147</v>
      </c>
      <c r="C66" s="10" t="s">
        <v>153</v>
      </c>
      <c r="D66" s="22"/>
      <c r="E66" s="23"/>
      <c r="F66" s="24"/>
      <c r="G66" s="25"/>
      <c r="H66" s="26" t="s">
        <v>152</v>
      </c>
      <c r="I66" s="27"/>
      <c r="J66" s="28"/>
      <c r="K66" s="22"/>
      <c r="L66" s="29"/>
      <c r="M66" s="29"/>
      <c r="N66" s="29" t="s">
        <v>151</v>
      </c>
      <c r="O66" s="31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>
        <v>10431.4</v>
      </c>
      <c r="AJ66" s="32">
        <v>10431.4</v>
      </c>
      <c r="AK66" s="74" t="e">
        <f t="shared" si="2"/>
        <v>#DIV/0!</v>
      </c>
      <c r="AL66" s="74">
        <f t="shared" si="3"/>
        <v>1</v>
      </c>
      <c r="AM66" s="32">
        <f t="shared" si="4"/>
        <v>0</v>
      </c>
      <c r="AN66" s="52">
        <f t="shared" si="5"/>
        <v>1</v>
      </c>
      <c r="AO66" s="38"/>
      <c r="AP66" s="64"/>
      <c r="AQ66" s="67"/>
    </row>
    <row r="67" spans="1:43" ht="3" hidden="1" customHeight="1" x14ac:dyDescent="0.2">
      <c r="A67" s="11" t="s">
        <v>147</v>
      </c>
      <c r="B67" s="10" t="s">
        <v>147</v>
      </c>
      <c r="C67" s="10" t="s">
        <v>150</v>
      </c>
      <c r="D67" s="22"/>
      <c r="E67" s="23"/>
      <c r="F67" s="24"/>
      <c r="G67" s="25"/>
      <c r="H67" s="26" t="s">
        <v>149</v>
      </c>
      <c r="I67" s="27"/>
      <c r="J67" s="28"/>
      <c r="K67" s="22"/>
      <c r="L67" s="29"/>
      <c r="M67" s="29"/>
      <c r="N67" s="29" t="s">
        <v>148</v>
      </c>
      <c r="O67" s="31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>
        <v>673</v>
      </c>
      <c r="AJ67" s="32">
        <v>673</v>
      </c>
      <c r="AK67" s="74" t="e">
        <f t="shared" si="2"/>
        <v>#DIV/0!</v>
      </c>
      <c r="AL67" s="74">
        <f t="shared" si="3"/>
        <v>1</v>
      </c>
      <c r="AM67" s="32">
        <f t="shared" si="4"/>
        <v>0</v>
      </c>
      <c r="AN67" s="52">
        <f t="shared" si="5"/>
        <v>1</v>
      </c>
      <c r="AO67" s="38"/>
      <c r="AP67" s="64"/>
      <c r="AQ67" s="67"/>
    </row>
    <row r="68" spans="1:43" ht="42.75" customHeight="1" x14ac:dyDescent="0.2">
      <c r="A68" s="11" t="s">
        <v>147</v>
      </c>
      <c r="B68" s="10"/>
      <c r="C68" s="21" t="s">
        <v>320</v>
      </c>
      <c r="D68" s="22"/>
      <c r="E68" s="23"/>
      <c r="F68" s="24"/>
      <c r="G68" s="25" t="s">
        <v>173</v>
      </c>
      <c r="H68" s="26"/>
      <c r="I68" s="27"/>
      <c r="J68" s="28"/>
      <c r="K68" s="22"/>
      <c r="L68" s="29"/>
      <c r="M68" s="29"/>
      <c r="N68" s="30" t="s">
        <v>319</v>
      </c>
      <c r="O68" s="31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>
        <v>0</v>
      </c>
      <c r="AI68" s="32">
        <v>-2.3199999999999998</v>
      </c>
      <c r="AJ68" s="32">
        <v>-2.3199999999999998</v>
      </c>
      <c r="AK68" s="74" t="e">
        <f t="shared" si="2"/>
        <v>#DIV/0!</v>
      </c>
      <c r="AL68" s="74">
        <f t="shared" si="3"/>
        <v>1</v>
      </c>
      <c r="AM68" s="32">
        <f t="shared" si="4"/>
        <v>0</v>
      </c>
      <c r="AN68" s="52">
        <f t="shared" si="5"/>
        <v>1</v>
      </c>
      <c r="AO68" s="38"/>
      <c r="AP68" s="64"/>
      <c r="AQ68" s="67"/>
    </row>
    <row r="69" spans="1:43" ht="24.75" customHeight="1" x14ac:dyDescent="0.2">
      <c r="A69" s="11" t="s">
        <v>131</v>
      </c>
      <c r="B69" s="48" t="s">
        <v>131</v>
      </c>
      <c r="C69" s="48" t="s">
        <v>8</v>
      </c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49" t="s">
        <v>146</v>
      </c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69">
        <f>AH70</f>
        <v>622.5</v>
      </c>
      <c r="AI69" s="50">
        <v>392</v>
      </c>
      <c r="AJ69" s="50">
        <v>377.41</v>
      </c>
      <c r="AK69" s="73">
        <f t="shared" si="2"/>
        <v>0.60628112449799199</v>
      </c>
      <c r="AL69" s="73">
        <f t="shared" si="3"/>
        <v>0.96278061224489797</v>
      </c>
      <c r="AM69" s="50">
        <f t="shared" si="4"/>
        <v>-14.589999999999975</v>
      </c>
      <c r="AN69" s="51">
        <f t="shared" si="5"/>
        <v>0.96278061224489797</v>
      </c>
      <c r="AO69" s="90"/>
      <c r="AP69" s="91"/>
      <c r="AQ69" s="67"/>
    </row>
    <row r="70" spans="1:43" ht="21.75" customHeight="1" x14ac:dyDescent="0.2">
      <c r="A70" s="11"/>
      <c r="B70" s="21"/>
      <c r="C70" s="21" t="s">
        <v>322</v>
      </c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0" t="s">
        <v>321</v>
      </c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71">
        <v>622.5</v>
      </c>
      <c r="AI70" s="53">
        <f>AI71+AI72+AI73+AI74+AI75</f>
        <v>392</v>
      </c>
      <c r="AJ70" s="53">
        <f>AJ71+AJ72+AJ73+AJ74+AJ75</f>
        <v>377.41</v>
      </c>
      <c r="AK70" s="75">
        <f t="shared" si="2"/>
        <v>0.60628112449799199</v>
      </c>
      <c r="AL70" s="75">
        <f t="shared" si="3"/>
        <v>0.96278061224489797</v>
      </c>
      <c r="AM70" s="53">
        <f t="shared" ref="AM70" si="18">AJ70-AI70</f>
        <v>-14.589999999999975</v>
      </c>
      <c r="AN70" s="54">
        <f t="shared" ref="AN70" si="19">AJ70/AI70</f>
        <v>0.96278061224489797</v>
      </c>
      <c r="AO70" s="39"/>
      <c r="AP70" s="65"/>
      <c r="AQ70" s="67"/>
    </row>
    <row r="71" spans="1:43" ht="21.75" hidden="1" customHeight="1" x14ac:dyDescent="0.2">
      <c r="A71" s="11" t="s">
        <v>131</v>
      </c>
      <c r="B71" s="10" t="s">
        <v>131</v>
      </c>
      <c r="C71" s="10" t="s">
        <v>145</v>
      </c>
      <c r="D71" s="22"/>
      <c r="E71" s="23"/>
      <c r="F71" s="24" t="s">
        <v>141</v>
      </c>
      <c r="G71" s="25" t="s">
        <v>144</v>
      </c>
      <c r="H71" s="26"/>
      <c r="I71" s="27"/>
      <c r="J71" s="28"/>
      <c r="K71" s="22"/>
      <c r="L71" s="29"/>
      <c r="M71" s="29"/>
      <c r="N71" s="29" t="s">
        <v>143</v>
      </c>
      <c r="O71" s="31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70"/>
      <c r="AI71" s="32">
        <v>36.5</v>
      </c>
      <c r="AJ71" s="32">
        <v>34.82</v>
      </c>
      <c r="AK71" s="74" t="e">
        <f t="shared" si="2"/>
        <v>#DIV/0!</v>
      </c>
      <c r="AL71" s="74">
        <f t="shared" si="3"/>
        <v>0.95397260273972606</v>
      </c>
      <c r="AM71" s="32">
        <f t="shared" si="4"/>
        <v>-1.6799999999999997</v>
      </c>
      <c r="AN71" s="52">
        <f t="shared" si="5"/>
        <v>0.95397260273972606</v>
      </c>
      <c r="AO71" s="38"/>
      <c r="AP71" s="64"/>
      <c r="AQ71" s="67"/>
    </row>
    <row r="72" spans="1:43" ht="21.75" hidden="1" customHeight="1" x14ac:dyDescent="0.2">
      <c r="A72" s="11" t="s">
        <v>131</v>
      </c>
      <c r="B72" s="10" t="s">
        <v>131</v>
      </c>
      <c r="C72" s="10" t="s">
        <v>142</v>
      </c>
      <c r="D72" s="22"/>
      <c r="E72" s="23"/>
      <c r="F72" s="24" t="s">
        <v>141</v>
      </c>
      <c r="G72" s="25" t="s">
        <v>140</v>
      </c>
      <c r="H72" s="26"/>
      <c r="I72" s="27"/>
      <c r="J72" s="28"/>
      <c r="K72" s="22"/>
      <c r="L72" s="29"/>
      <c r="M72" s="29"/>
      <c r="N72" s="29" t="s">
        <v>139</v>
      </c>
      <c r="O72" s="31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70"/>
      <c r="AI72" s="32">
        <v>19</v>
      </c>
      <c r="AJ72" s="32">
        <v>18.63</v>
      </c>
      <c r="AK72" s="74" t="e">
        <f t="shared" ref="AK72:AK122" si="20">AJ72/AH72</f>
        <v>#DIV/0!</v>
      </c>
      <c r="AL72" s="74">
        <f t="shared" ref="AL72:AL122" si="21">AJ72/AI72</f>
        <v>0.98052631578947358</v>
      </c>
      <c r="AM72" s="32">
        <f t="shared" si="4"/>
        <v>-0.37000000000000099</v>
      </c>
      <c r="AN72" s="52">
        <f t="shared" si="5"/>
        <v>0.98052631578947358</v>
      </c>
      <c r="AO72" s="38"/>
      <c r="AP72" s="64"/>
      <c r="AQ72" s="67"/>
    </row>
    <row r="73" spans="1:43" ht="14.25" hidden="1" customHeight="1" x14ac:dyDescent="0.2">
      <c r="A73" s="11" t="s">
        <v>131</v>
      </c>
      <c r="B73" s="10" t="s">
        <v>131</v>
      </c>
      <c r="C73" s="10" t="s">
        <v>138</v>
      </c>
      <c r="D73" s="22"/>
      <c r="E73" s="23"/>
      <c r="F73" s="24"/>
      <c r="G73" s="25"/>
      <c r="H73" s="26" t="s">
        <v>137</v>
      </c>
      <c r="I73" s="27" t="s">
        <v>136</v>
      </c>
      <c r="J73" s="28"/>
      <c r="K73" s="22"/>
      <c r="L73" s="29"/>
      <c r="M73" s="29"/>
      <c r="N73" s="29" t="s">
        <v>135</v>
      </c>
      <c r="O73" s="31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70"/>
      <c r="AI73" s="32">
        <v>6.5</v>
      </c>
      <c r="AJ73" s="32">
        <v>6.21</v>
      </c>
      <c r="AK73" s="74" t="e">
        <f t="shared" si="20"/>
        <v>#DIV/0!</v>
      </c>
      <c r="AL73" s="74">
        <f t="shared" si="21"/>
        <v>0.95538461538461539</v>
      </c>
      <c r="AM73" s="32">
        <f t="shared" si="4"/>
        <v>-0.29000000000000004</v>
      </c>
      <c r="AN73" s="52">
        <f t="shared" si="5"/>
        <v>0.95538461538461539</v>
      </c>
      <c r="AO73" s="38"/>
      <c r="AP73" s="64"/>
      <c r="AQ73" s="67"/>
    </row>
    <row r="74" spans="1:43" ht="21.75" hidden="1" customHeight="1" x14ac:dyDescent="0.2">
      <c r="A74" s="11" t="s">
        <v>131</v>
      </c>
      <c r="B74" s="10" t="s">
        <v>131</v>
      </c>
      <c r="C74" s="10" t="s">
        <v>134</v>
      </c>
      <c r="D74" s="22"/>
      <c r="E74" s="23"/>
      <c r="F74" s="24"/>
      <c r="G74" s="25"/>
      <c r="H74" s="26" t="s">
        <v>129</v>
      </c>
      <c r="I74" s="27" t="s">
        <v>133</v>
      </c>
      <c r="J74" s="28"/>
      <c r="K74" s="22"/>
      <c r="L74" s="29"/>
      <c r="M74" s="29"/>
      <c r="N74" s="29" t="s">
        <v>132</v>
      </c>
      <c r="O74" s="31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70"/>
      <c r="AI74" s="32">
        <v>0</v>
      </c>
      <c r="AJ74" s="32">
        <v>28.57</v>
      </c>
      <c r="AK74" s="74" t="e">
        <f t="shared" si="20"/>
        <v>#DIV/0!</v>
      </c>
      <c r="AL74" s="74" t="e">
        <f t="shared" si="21"/>
        <v>#DIV/0!</v>
      </c>
      <c r="AM74" s="32">
        <f t="shared" si="4"/>
        <v>28.57</v>
      </c>
      <c r="AN74" s="52" t="e">
        <f t="shared" si="5"/>
        <v>#DIV/0!</v>
      </c>
      <c r="AO74" s="38"/>
      <c r="AP74" s="64"/>
      <c r="AQ74" s="67"/>
    </row>
    <row r="75" spans="1:43" ht="14.25" hidden="1" customHeight="1" x14ac:dyDescent="0.2">
      <c r="A75" s="11" t="s">
        <v>131</v>
      </c>
      <c r="B75" s="10" t="s">
        <v>131</v>
      </c>
      <c r="C75" s="10" t="s">
        <v>130</v>
      </c>
      <c r="D75" s="22"/>
      <c r="E75" s="23"/>
      <c r="F75" s="24"/>
      <c r="G75" s="25"/>
      <c r="H75" s="26" t="s">
        <v>129</v>
      </c>
      <c r="I75" s="27" t="s">
        <v>128</v>
      </c>
      <c r="J75" s="28"/>
      <c r="K75" s="22"/>
      <c r="L75" s="29"/>
      <c r="M75" s="29"/>
      <c r="N75" s="29" t="s">
        <v>127</v>
      </c>
      <c r="O75" s="31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70"/>
      <c r="AI75" s="32">
        <v>330</v>
      </c>
      <c r="AJ75" s="32">
        <v>289.18</v>
      </c>
      <c r="AK75" s="74" t="e">
        <f t="shared" si="20"/>
        <v>#DIV/0!</v>
      </c>
      <c r="AL75" s="74">
        <f t="shared" si="21"/>
        <v>0.87630303030303036</v>
      </c>
      <c r="AM75" s="32">
        <f t="shared" si="4"/>
        <v>-40.819999999999993</v>
      </c>
      <c r="AN75" s="52">
        <f t="shared" si="5"/>
        <v>0.87630303030303036</v>
      </c>
      <c r="AO75" s="38"/>
      <c r="AP75" s="64"/>
      <c r="AQ75" s="67"/>
    </row>
    <row r="76" spans="1:43" ht="21.75" customHeight="1" x14ac:dyDescent="0.2">
      <c r="A76" s="11" t="s">
        <v>48</v>
      </c>
      <c r="B76" s="48" t="s">
        <v>48</v>
      </c>
      <c r="C76" s="48" t="s">
        <v>8</v>
      </c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49" t="s">
        <v>126</v>
      </c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69">
        <f>AH77+AH88+AH94+AH98+AH99+AH100</f>
        <v>115571</v>
      </c>
      <c r="AI76" s="50">
        <v>113962.41</v>
      </c>
      <c r="AJ76" s="50">
        <v>115284.89</v>
      </c>
      <c r="AK76" s="73">
        <f t="shared" si="20"/>
        <v>0.99752437895319757</v>
      </c>
      <c r="AL76" s="73">
        <f t="shared" si="21"/>
        <v>1.0116045281948671</v>
      </c>
      <c r="AM76" s="50">
        <f t="shared" si="4"/>
        <v>1322.4799999999959</v>
      </c>
      <c r="AN76" s="51">
        <f t="shared" si="5"/>
        <v>1.0116045281948671</v>
      </c>
      <c r="AO76" s="90"/>
      <c r="AP76" s="91"/>
      <c r="AQ76" s="67"/>
    </row>
    <row r="77" spans="1:43" ht="14.25" customHeight="1" x14ac:dyDescent="0.2">
      <c r="A77" s="11"/>
      <c r="B77" s="21"/>
      <c r="C77" s="21" t="s">
        <v>324</v>
      </c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0" t="s">
        <v>323</v>
      </c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71">
        <v>108869</v>
      </c>
      <c r="AI77" s="53">
        <f>AI78+AI79+AI80+AI81+AI82+AI83+AI84+AI85+AI86+AI87</f>
        <v>108869</v>
      </c>
      <c r="AJ77" s="53">
        <f>AJ78+AJ79+AJ80+AJ81+AJ82+AJ83+AJ84+AJ85+AJ86+AJ87</f>
        <v>110640.12</v>
      </c>
      <c r="AK77" s="75">
        <f t="shared" si="20"/>
        <v>1.0162683592207147</v>
      </c>
      <c r="AL77" s="75">
        <f t="shared" si="21"/>
        <v>1.0162683592207147</v>
      </c>
      <c r="AM77" s="53">
        <f t="shared" ref="AM77" si="22">AJ77-AI77</f>
        <v>1771.1199999999953</v>
      </c>
      <c r="AN77" s="54">
        <f t="shared" ref="AN77" si="23">AJ77/AI77</f>
        <v>1.0162683592207147</v>
      </c>
      <c r="AO77" s="39"/>
      <c r="AP77" s="65"/>
      <c r="AQ77" s="67"/>
    </row>
    <row r="78" spans="1:43" ht="116.25" hidden="1" customHeight="1" x14ac:dyDescent="0.2">
      <c r="A78" s="11" t="s">
        <v>48</v>
      </c>
      <c r="B78" s="10" t="s">
        <v>48</v>
      </c>
      <c r="C78" s="10" t="s">
        <v>125</v>
      </c>
      <c r="D78" s="22"/>
      <c r="E78" s="23"/>
      <c r="F78" s="24" t="s">
        <v>95</v>
      </c>
      <c r="G78" s="25" t="s">
        <v>121</v>
      </c>
      <c r="H78" s="26" t="s">
        <v>124</v>
      </c>
      <c r="I78" s="27"/>
      <c r="J78" s="28"/>
      <c r="K78" s="22"/>
      <c r="L78" s="29"/>
      <c r="M78" s="29"/>
      <c r="N78" s="29" t="s">
        <v>123</v>
      </c>
      <c r="O78" s="31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70"/>
      <c r="AI78" s="32">
        <v>103623</v>
      </c>
      <c r="AJ78" s="32">
        <v>104693.52</v>
      </c>
      <c r="AK78" s="74" t="e">
        <f t="shared" si="20"/>
        <v>#DIV/0!</v>
      </c>
      <c r="AL78" s="74">
        <f t="shared" si="21"/>
        <v>1.0103309110911671</v>
      </c>
      <c r="AM78" s="32">
        <f t="shared" si="4"/>
        <v>1070.5200000000041</v>
      </c>
      <c r="AN78" s="52">
        <f t="shared" si="5"/>
        <v>1.0103309110911671</v>
      </c>
      <c r="AO78" s="38"/>
      <c r="AP78" s="64"/>
      <c r="AQ78" s="67"/>
    </row>
    <row r="79" spans="1:43" ht="116.25" hidden="1" customHeight="1" x14ac:dyDescent="0.2">
      <c r="A79" s="11" t="s">
        <v>48</v>
      </c>
      <c r="B79" s="10" t="s">
        <v>48</v>
      </c>
      <c r="C79" s="10" t="s">
        <v>122</v>
      </c>
      <c r="D79" s="22"/>
      <c r="E79" s="23"/>
      <c r="F79" s="24" t="s">
        <v>95</v>
      </c>
      <c r="G79" s="25" t="s">
        <v>121</v>
      </c>
      <c r="H79" s="26" t="s">
        <v>120</v>
      </c>
      <c r="I79" s="27"/>
      <c r="J79" s="28"/>
      <c r="K79" s="22"/>
      <c r="L79" s="29"/>
      <c r="M79" s="29"/>
      <c r="N79" s="29" t="s">
        <v>119</v>
      </c>
      <c r="O79" s="31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70"/>
      <c r="AI79" s="32">
        <v>0</v>
      </c>
      <c r="AJ79" s="32">
        <v>7.7</v>
      </c>
      <c r="AK79" s="74" t="e">
        <f t="shared" si="20"/>
        <v>#DIV/0!</v>
      </c>
      <c r="AL79" s="74" t="e">
        <f t="shared" si="21"/>
        <v>#DIV/0!</v>
      </c>
      <c r="AM79" s="32">
        <f t="shared" si="4"/>
        <v>7.7</v>
      </c>
      <c r="AN79" s="52" t="e">
        <f t="shared" si="5"/>
        <v>#DIV/0!</v>
      </c>
      <c r="AO79" s="38"/>
      <c r="AP79" s="64"/>
      <c r="AQ79" s="67"/>
    </row>
    <row r="80" spans="1:43" ht="95.25" hidden="1" customHeight="1" x14ac:dyDescent="0.2">
      <c r="A80" s="11" t="s">
        <v>48</v>
      </c>
      <c r="B80" s="10" t="s">
        <v>48</v>
      </c>
      <c r="C80" s="10" t="s">
        <v>118</v>
      </c>
      <c r="D80" s="22"/>
      <c r="E80" s="23"/>
      <c r="F80" s="24" t="s">
        <v>95</v>
      </c>
      <c r="G80" s="25" t="s">
        <v>114</v>
      </c>
      <c r="H80" s="26" t="s">
        <v>117</v>
      </c>
      <c r="I80" s="27"/>
      <c r="J80" s="28"/>
      <c r="K80" s="22"/>
      <c r="L80" s="29"/>
      <c r="M80" s="29"/>
      <c r="N80" s="29" t="s">
        <v>116</v>
      </c>
      <c r="O80" s="31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70"/>
      <c r="AI80" s="32">
        <v>6</v>
      </c>
      <c r="AJ80" s="32">
        <v>5.93</v>
      </c>
      <c r="AK80" s="74" t="e">
        <f t="shared" si="20"/>
        <v>#DIV/0!</v>
      </c>
      <c r="AL80" s="74">
        <f t="shared" si="21"/>
        <v>0.98833333333333329</v>
      </c>
      <c r="AM80" s="32">
        <f t="shared" si="4"/>
        <v>-7.0000000000000284E-2</v>
      </c>
      <c r="AN80" s="52">
        <f t="shared" si="5"/>
        <v>0.98833333333333329</v>
      </c>
      <c r="AO80" s="38"/>
      <c r="AP80" s="64"/>
      <c r="AQ80" s="67"/>
    </row>
    <row r="81" spans="1:43" ht="105.75" hidden="1" customHeight="1" x14ac:dyDescent="0.2">
      <c r="A81" s="11" t="s">
        <v>48</v>
      </c>
      <c r="B81" s="10" t="s">
        <v>48</v>
      </c>
      <c r="C81" s="10" t="s">
        <v>115</v>
      </c>
      <c r="D81" s="22"/>
      <c r="E81" s="23"/>
      <c r="F81" s="24" t="s">
        <v>95</v>
      </c>
      <c r="G81" s="25" t="s">
        <v>114</v>
      </c>
      <c r="H81" s="26" t="s">
        <v>113</v>
      </c>
      <c r="I81" s="27"/>
      <c r="J81" s="28"/>
      <c r="K81" s="22"/>
      <c r="L81" s="29"/>
      <c r="M81" s="29"/>
      <c r="N81" s="29" t="s">
        <v>112</v>
      </c>
      <c r="O81" s="31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70"/>
      <c r="AI81" s="32">
        <v>0</v>
      </c>
      <c r="AJ81" s="32">
        <v>0.08</v>
      </c>
      <c r="AK81" s="74" t="e">
        <f t="shared" si="20"/>
        <v>#DIV/0!</v>
      </c>
      <c r="AL81" s="74" t="e">
        <f t="shared" si="21"/>
        <v>#DIV/0!</v>
      </c>
      <c r="AM81" s="32">
        <f t="shared" si="4"/>
        <v>0.08</v>
      </c>
      <c r="AN81" s="52" t="e">
        <f t="shared" si="5"/>
        <v>#DIV/0!</v>
      </c>
      <c r="AO81" s="38"/>
      <c r="AP81" s="64"/>
      <c r="AQ81" s="67"/>
    </row>
    <row r="82" spans="1:43" ht="42.75" hidden="1" customHeight="1" x14ac:dyDescent="0.2">
      <c r="A82" s="11" t="s">
        <v>48</v>
      </c>
      <c r="B82" s="10" t="s">
        <v>48</v>
      </c>
      <c r="C82" s="10" t="s">
        <v>111</v>
      </c>
      <c r="D82" s="22"/>
      <c r="E82" s="23"/>
      <c r="F82" s="24" t="s">
        <v>95</v>
      </c>
      <c r="G82" s="25" t="s">
        <v>107</v>
      </c>
      <c r="H82" s="26" t="s">
        <v>110</v>
      </c>
      <c r="I82" s="27"/>
      <c r="J82" s="28"/>
      <c r="K82" s="22"/>
      <c r="L82" s="29"/>
      <c r="M82" s="29"/>
      <c r="N82" s="29" t="s">
        <v>109</v>
      </c>
      <c r="O82" s="31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70"/>
      <c r="AI82" s="32">
        <v>2140</v>
      </c>
      <c r="AJ82" s="32">
        <v>2294.84</v>
      </c>
      <c r="AK82" s="74" t="e">
        <f t="shared" si="20"/>
        <v>#DIV/0!</v>
      </c>
      <c r="AL82" s="74">
        <f t="shared" si="21"/>
        <v>1.072355140186916</v>
      </c>
      <c r="AM82" s="32">
        <f t="shared" si="4"/>
        <v>154.84000000000015</v>
      </c>
      <c r="AN82" s="52">
        <f t="shared" si="5"/>
        <v>1.072355140186916</v>
      </c>
      <c r="AO82" s="38"/>
      <c r="AP82" s="64"/>
      <c r="AQ82" s="67"/>
    </row>
    <row r="83" spans="1:43" ht="42.75" hidden="1" customHeight="1" x14ac:dyDescent="0.2">
      <c r="A83" s="11" t="s">
        <v>48</v>
      </c>
      <c r="B83" s="10" t="s">
        <v>48</v>
      </c>
      <c r="C83" s="10" t="s">
        <v>108</v>
      </c>
      <c r="D83" s="22"/>
      <c r="E83" s="23"/>
      <c r="F83" s="24" t="s">
        <v>95</v>
      </c>
      <c r="G83" s="25" t="s">
        <v>107</v>
      </c>
      <c r="H83" s="26" t="s">
        <v>106</v>
      </c>
      <c r="I83" s="27"/>
      <c r="J83" s="28"/>
      <c r="K83" s="22"/>
      <c r="L83" s="29"/>
      <c r="M83" s="29"/>
      <c r="N83" s="29" t="s">
        <v>105</v>
      </c>
      <c r="O83" s="31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70"/>
      <c r="AI83" s="32">
        <v>0</v>
      </c>
      <c r="AJ83" s="32">
        <v>10.58</v>
      </c>
      <c r="AK83" s="74" t="e">
        <f t="shared" si="20"/>
        <v>#DIV/0!</v>
      </c>
      <c r="AL83" s="74" t="e">
        <f t="shared" si="21"/>
        <v>#DIV/0!</v>
      </c>
      <c r="AM83" s="32">
        <f t="shared" si="4"/>
        <v>10.58</v>
      </c>
      <c r="AN83" s="52" t="e">
        <f t="shared" si="5"/>
        <v>#DIV/0!</v>
      </c>
      <c r="AO83" s="38"/>
      <c r="AP83" s="64"/>
      <c r="AQ83" s="67"/>
    </row>
    <row r="84" spans="1:43" ht="74.25" hidden="1" customHeight="1" x14ac:dyDescent="0.2">
      <c r="A84" s="11" t="s">
        <v>48</v>
      </c>
      <c r="B84" s="10" t="s">
        <v>48</v>
      </c>
      <c r="C84" s="10" t="s">
        <v>104</v>
      </c>
      <c r="D84" s="22"/>
      <c r="E84" s="23"/>
      <c r="F84" s="24" t="s">
        <v>95</v>
      </c>
      <c r="G84" s="25" t="s">
        <v>103</v>
      </c>
      <c r="H84" s="26" t="s">
        <v>102</v>
      </c>
      <c r="I84" s="27"/>
      <c r="J84" s="28"/>
      <c r="K84" s="22"/>
      <c r="L84" s="29"/>
      <c r="M84" s="29"/>
      <c r="N84" s="29" t="s">
        <v>101</v>
      </c>
      <c r="O84" s="31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70"/>
      <c r="AI84" s="32">
        <v>810</v>
      </c>
      <c r="AJ84" s="32">
        <v>824.81</v>
      </c>
      <c r="AK84" s="74" t="e">
        <f t="shared" si="20"/>
        <v>#DIV/0!</v>
      </c>
      <c r="AL84" s="74">
        <f t="shared" si="21"/>
        <v>1.0182839506172838</v>
      </c>
      <c r="AM84" s="32">
        <f t="shared" si="4"/>
        <v>14.809999999999945</v>
      </c>
      <c r="AN84" s="52">
        <f t="shared" si="5"/>
        <v>1.0182839506172838</v>
      </c>
      <c r="AO84" s="38"/>
      <c r="AP84" s="64"/>
      <c r="AQ84" s="67"/>
    </row>
    <row r="85" spans="1:43" ht="137.25" hidden="1" customHeight="1" x14ac:dyDescent="0.2">
      <c r="A85" s="11" t="s">
        <v>48</v>
      </c>
      <c r="B85" s="10" t="s">
        <v>48</v>
      </c>
      <c r="C85" s="10" t="s">
        <v>100</v>
      </c>
      <c r="D85" s="22"/>
      <c r="E85" s="23"/>
      <c r="F85" s="24" t="s">
        <v>95</v>
      </c>
      <c r="G85" s="25" t="s">
        <v>99</v>
      </c>
      <c r="H85" s="26" t="s">
        <v>98</v>
      </c>
      <c r="I85" s="27"/>
      <c r="J85" s="28"/>
      <c r="K85" s="22"/>
      <c r="L85" s="29"/>
      <c r="M85" s="29"/>
      <c r="N85" s="29" t="s">
        <v>97</v>
      </c>
      <c r="O85" s="31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70"/>
      <c r="AI85" s="32">
        <v>210</v>
      </c>
      <c r="AJ85" s="32">
        <v>409.41</v>
      </c>
      <c r="AK85" s="74" t="e">
        <f t="shared" si="20"/>
        <v>#DIV/0!</v>
      </c>
      <c r="AL85" s="74">
        <f t="shared" si="21"/>
        <v>1.9495714285714287</v>
      </c>
      <c r="AM85" s="32">
        <f t="shared" si="4"/>
        <v>199.41000000000003</v>
      </c>
      <c r="AN85" s="52">
        <f t="shared" si="5"/>
        <v>1.9495714285714287</v>
      </c>
      <c r="AO85" s="38"/>
      <c r="AP85" s="64"/>
      <c r="AQ85" s="67"/>
    </row>
    <row r="86" spans="1:43" ht="74.25" hidden="1" customHeight="1" x14ac:dyDescent="0.2">
      <c r="A86" s="11" t="s">
        <v>48</v>
      </c>
      <c r="B86" s="10" t="s">
        <v>48</v>
      </c>
      <c r="C86" s="10" t="s">
        <v>96</v>
      </c>
      <c r="D86" s="22"/>
      <c r="E86" s="23"/>
      <c r="F86" s="24" t="s">
        <v>95</v>
      </c>
      <c r="G86" s="25" t="s">
        <v>94</v>
      </c>
      <c r="H86" s="26" t="s">
        <v>93</v>
      </c>
      <c r="I86" s="27"/>
      <c r="J86" s="28"/>
      <c r="K86" s="22"/>
      <c r="L86" s="29"/>
      <c r="M86" s="29"/>
      <c r="N86" s="29" t="s">
        <v>92</v>
      </c>
      <c r="O86" s="31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70"/>
      <c r="AI86" s="32">
        <v>1350</v>
      </c>
      <c r="AJ86" s="32">
        <v>1292.6300000000001</v>
      </c>
      <c r="AK86" s="74" t="e">
        <f t="shared" si="20"/>
        <v>#DIV/0!</v>
      </c>
      <c r="AL86" s="74">
        <f t="shared" si="21"/>
        <v>0.95750370370370375</v>
      </c>
      <c r="AM86" s="32">
        <f t="shared" ref="AM86:AM122" si="24">AJ86-AI86</f>
        <v>-57.369999999999891</v>
      </c>
      <c r="AN86" s="52">
        <f t="shared" si="5"/>
        <v>0.95750370370370375</v>
      </c>
      <c r="AO86" s="38"/>
      <c r="AP86" s="64"/>
      <c r="AQ86" s="67"/>
    </row>
    <row r="87" spans="1:43" ht="74.25" hidden="1" customHeight="1" x14ac:dyDescent="0.2">
      <c r="A87" s="11" t="s">
        <v>48</v>
      </c>
      <c r="B87" s="10" t="s">
        <v>48</v>
      </c>
      <c r="C87" s="10" t="s">
        <v>91</v>
      </c>
      <c r="D87" s="22"/>
      <c r="E87" s="23"/>
      <c r="F87" s="24"/>
      <c r="G87" s="25"/>
      <c r="H87" s="26" t="s">
        <v>90</v>
      </c>
      <c r="I87" s="27"/>
      <c r="J87" s="28"/>
      <c r="K87" s="22"/>
      <c r="L87" s="29"/>
      <c r="M87" s="29"/>
      <c r="N87" s="29" t="s">
        <v>89</v>
      </c>
      <c r="O87" s="31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70"/>
      <c r="AI87" s="32">
        <v>730</v>
      </c>
      <c r="AJ87" s="32">
        <v>1100.6199999999999</v>
      </c>
      <c r="AK87" s="74" t="e">
        <f t="shared" si="20"/>
        <v>#DIV/0!</v>
      </c>
      <c r="AL87" s="74">
        <f t="shared" si="21"/>
        <v>1.5076986301369861</v>
      </c>
      <c r="AM87" s="32">
        <f t="shared" si="24"/>
        <v>370.61999999999989</v>
      </c>
      <c r="AN87" s="52">
        <f t="shared" ref="AN87:AN122" si="25">AJ87/AI87</f>
        <v>1.5076986301369861</v>
      </c>
      <c r="AO87" s="38"/>
      <c r="AP87" s="64"/>
      <c r="AQ87" s="67"/>
    </row>
    <row r="88" spans="1:43" ht="30.75" customHeight="1" x14ac:dyDescent="0.2">
      <c r="A88" s="11"/>
      <c r="B88" s="10"/>
      <c r="C88" s="21" t="s">
        <v>326</v>
      </c>
      <c r="D88" s="22"/>
      <c r="E88" s="23"/>
      <c r="F88" s="24"/>
      <c r="G88" s="25"/>
      <c r="H88" s="26"/>
      <c r="I88" s="27"/>
      <c r="J88" s="28"/>
      <c r="K88" s="22"/>
      <c r="L88" s="29"/>
      <c r="M88" s="29"/>
      <c r="N88" s="30" t="s">
        <v>325</v>
      </c>
      <c r="O88" s="31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70">
        <v>2283</v>
      </c>
      <c r="AI88" s="32">
        <f>AI89+AI90+AI91+AI92+AI93</f>
        <v>1418.9099999999999</v>
      </c>
      <c r="AJ88" s="32">
        <f>AJ89+AJ90+AJ91+AJ92+AJ93</f>
        <v>1303.8799999999999</v>
      </c>
      <c r="AK88" s="74">
        <f t="shared" si="20"/>
        <v>0.57112571178274196</v>
      </c>
      <c r="AL88" s="74">
        <f t="shared" si="21"/>
        <v>0.91893072851696023</v>
      </c>
      <c r="AM88" s="32">
        <f t="shared" si="24"/>
        <v>-115.02999999999997</v>
      </c>
      <c r="AN88" s="52">
        <f t="shared" si="25"/>
        <v>0.91893072851696023</v>
      </c>
      <c r="AO88" s="38"/>
      <c r="AP88" s="64"/>
      <c r="AQ88" s="67"/>
    </row>
    <row r="89" spans="1:43" ht="32.25" hidden="1" customHeight="1" x14ac:dyDescent="0.2">
      <c r="A89" s="11" t="s">
        <v>48</v>
      </c>
      <c r="B89" s="10" t="s">
        <v>48</v>
      </c>
      <c r="C89" s="10" t="s">
        <v>88</v>
      </c>
      <c r="D89" s="22"/>
      <c r="E89" s="23"/>
      <c r="F89" s="24"/>
      <c r="G89" s="25"/>
      <c r="H89" s="26"/>
      <c r="I89" s="27" t="s">
        <v>87</v>
      </c>
      <c r="J89" s="28"/>
      <c r="K89" s="22"/>
      <c r="L89" s="29"/>
      <c r="M89" s="29"/>
      <c r="N89" s="29" t="s">
        <v>86</v>
      </c>
      <c r="O89" s="31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70"/>
      <c r="AI89" s="32">
        <v>941.91</v>
      </c>
      <c r="AJ89" s="32">
        <v>853.01</v>
      </c>
      <c r="AK89" s="74" t="e">
        <f t="shared" si="20"/>
        <v>#DIV/0!</v>
      </c>
      <c r="AL89" s="74">
        <f t="shared" si="21"/>
        <v>0.90561730950940111</v>
      </c>
      <c r="AM89" s="32">
        <f t="shared" si="24"/>
        <v>-88.899999999999977</v>
      </c>
      <c r="AN89" s="52">
        <f t="shared" si="25"/>
        <v>0.90561730950940111</v>
      </c>
      <c r="AO89" s="38"/>
      <c r="AP89" s="64"/>
      <c r="AQ89" s="67"/>
    </row>
    <row r="90" spans="1:43" ht="53.25" hidden="1" customHeight="1" x14ac:dyDescent="0.2">
      <c r="A90" s="11" t="s">
        <v>48</v>
      </c>
      <c r="B90" s="10" t="s">
        <v>48</v>
      </c>
      <c r="C90" s="10" t="s">
        <v>85</v>
      </c>
      <c r="D90" s="22"/>
      <c r="E90" s="23"/>
      <c r="F90" s="24" t="s">
        <v>84</v>
      </c>
      <c r="G90" s="25" t="s">
        <v>83</v>
      </c>
      <c r="H90" s="26" t="s">
        <v>82</v>
      </c>
      <c r="I90" s="27"/>
      <c r="J90" s="28"/>
      <c r="K90" s="22"/>
      <c r="L90" s="29"/>
      <c r="M90" s="29"/>
      <c r="N90" s="29" t="s">
        <v>81</v>
      </c>
      <c r="O90" s="31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70"/>
      <c r="AI90" s="32">
        <v>0</v>
      </c>
      <c r="AJ90" s="32">
        <v>0.1</v>
      </c>
      <c r="AK90" s="74" t="e">
        <f t="shared" si="20"/>
        <v>#DIV/0!</v>
      </c>
      <c r="AL90" s="74" t="e">
        <f t="shared" si="21"/>
        <v>#DIV/0!</v>
      </c>
      <c r="AM90" s="32">
        <f t="shared" si="24"/>
        <v>0.1</v>
      </c>
      <c r="AN90" s="52" t="e">
        <f t="shared" si="25"/>
        <v>#DIV/0!</v>
      </c>
      <c r="AO90" s="38"/>
      <c r="AP90" s="64"/>
      <c r="AQ90" s="67"/>
    </row>
    <row r="91" spans="1:43" ht="53.25" hidden="1" customHeight="1" x14ac:dyDescent="0.2">
      <c r="A91" s="11" t="s">
        <v>48</v>
      </c>
      <c r="B91" s="10" t="s">
        <v>48</v>
      </c>
      <c r="C91" s="10" t="s">
        <v>80</v>
      </c>
      <c r="D91" s="22"/>
      <c r="E91" s="23"/>
      <c r="F91" s="24"/>
      <c r="G91" s="25"/>
      <c r="H91" s="26"/>
      <c r="I91" s="27" t="s">
        <v>79</v>
      </c>
      <c r="J91" s="28"/>
      <c r="K91" s="22"/>
      <c r="L91" s="29"/>
      <c r="M91" s="29"/>
      <c r="N91" s="29" t="s">
        <v>78</v>
      </c>
      <c r="O91" s="31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70"/>
      <c r="AI91" s="32">
        <v>0</v>
      </c>
      <c r="AJ91" s="32">
        <v>-0.23</v>
      </c>
      <c r="AK91" s="74" t="e">
        <f t="shared" si="20"/>
        <v>#DIV/0!</v>
      </c>
      <c r="AL91" s="74" t="e">
        <f t="shared" si="21"/>
        <v>#DIV/0!</v>
      </c>
      <c r="AM91" s="32">
        <f t="shared" si="24"/>
        <v>-0.23</v>
      </c>
      <c r="AN91" s="52" t="e">
        <f t="shared" si="25"/>
        <v>#DIV/0!</v>
      </c>
      <c r="AO91" s="38"/>
      <c r="AP91" s="64"/>
      <c r="AQ91" s="67"/>
    </row>
    <row r="92" spans="1:43" ht="53.25" hidden="1" customHeight="1" x14ac:dyDescent="0.2">
      <c r="A92" s="11" t="s">
        <v>48</v>
      </c>
      <c r="B92" s="10" t="s">
        <v>48</v>
      </c>
      <c r="C92" s="10" t="s">
        <v>77</v>
      </c>
      <c r="D92" s="22"/>
      <c r="E92" s="23"/>
      <c r="F92" s="24"/>
      <c r="G92" s="25"/>
      <c r="H92" s="26"/>
      <c r="I92" s="27" t="s">
        <v>76</v>
      </c>
      <c r="J92" s="28"/>
      <c r="K92" s="22"/>
      <c r="L92" s="29"/>
      <c r="M92" s="29"/>
      <c r="N92" s="29" t="s">
        <v>75</v>
      </c>
      <c r="O92" s="31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70"/>
      <c r="AI92" s="32">
        <v>477</v>
      </c>
      <c r="AJ92" s="32">
        <v>450.92</v>
      </c>
      <c r="AK92" s="74" t="e">
        <f t="shared" si="20"/>
        <v>#DIV/0!</v>
      </c>
      <c r="AL92" s="74">
        <f t="shared" si="21"/>
        <v>0.94532494758909857</v>
      </c>
      <c r="AM92" s="32">
        <f t="shared" si="24"/>
        <v>-26.079999999999984</v>
      </c>
      <c r="AN92" s="52">
        <f t="shared" si="25"/>
        <v>0.94532494758909857</v>
      </c>
      <c r="AO92" s="38"/>
      <c r="AP92" s="64"/>
      <c r="AQ92" s="67"/>
    </row>
    <row r="93" spans="1:43" ht="84.75" hidden="1" customHeight="1" x14ac:dyDescent="0.2">
      <c r="A93" s="11" t="s">
        <v>48</v>
      </c>
      <c r="B93" s="10" t="s">
        <v>48</v>
      </c>
      <c r="C93" s="10" t="s">
        <v>74</v>
      </c>
      <c r="D93" s="22"/>
      <c r="E93" s="23"/>
      <c r="F93" s="24"/>
      <c r="G93" s="25"/>
      <c r="H93" s="26"/>
      <c r="I93" s="27" t="s">
        <v>73</v>
      </c>
      <c r="J93" s="28"/>
      <c r="K93" s="22"/>
      <c r="L93" s="29"/>
      <c r="M93" s="29"/>
      <c r="N93" s="29" t="s">
        <v>72</v>
      </c>
      <c r="O93" s="31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70"/>
      <c r="AI93" s="32">
        <v>0</v>
      </c>
      <c r="AJ93" s="32">
        <v>0.08</v>
      </c>
      <c r="AK93" s="74" t="e">
        <f t="shared" si="20"/>
        <v>#DIV/0!</v>
      </c>
      <c r="AL93" s="74" t="e">
        <f t="shared" si="21"/>
        <v>#DIV/0!</v>
      </c>
      <c r="AM93" s="32">
        <f t="shared" si="24"/>
        <v>0.08</v>
      </c>
      <c r="AN93" s="52" t="e">
        <f t="shared" si="25"/>
        <v>#DIV/0!</v>
      </c>
      <c r="AO93" s="38"/>
      <c r="AP93" s="64"/>
      <c r="AQ93" s="67"/>
    </row>
    <row r="94" spans="1:43" ht="33.75" x14ac:dyDescent="0.2">
      <c r="A94" s="11"/>
      <c r="B94" s="10"/>
      <c r="C94" s="21" t="s">
        <v>328</v>
      </c>
      <c r="D94" s="22"/>
      <c r="E94" s="23"/>
      <c r="F94" s="24"/>
      <c r="G94" s="25"/>
      <c r="H94" s="26"/>
      <c r="I94" s="27"/>
      <c r="J94" s="28"/>
      <c r="K94" s="22"/>
      <c r="L94" s="29"/>
      <c r="M94" s="29"/>
      <c r="N94" s="30" t="s">
        <v>327</v>
      </c>
      <c r="O94" s="31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70">
        <v>0</v>
      </c>
      <c r="AI94" s="32">
        <f>AI95+AI96+AI97</f>
        <v>9.5</v>
      </c>
      <c r="AJ94" s="32">
        <f>AJ95+AJ96+AJ97</f>
        <v>9.5</v>
      </c>
      <c r="AK94" s="74" t="e">
        <f t="shared" si="20"/>
        <v>#DIV/0!</v>
      </c>
      <c r="AL94" s="74">
        <f t="shared" si="21"/>
        <v>1</v>
      </c>
      <c r="AM94" s="32">
        <f t="shared" ref="AM94" si="26">AJ94-AI94</f>
        <v>0</v>
      </c>
      <c r="AN94" s="52">
        <f t="shared" ref="AN94" si="27">AJ94/AI94</f>
        <v>1</v>
      </c>
      <c r="AO94" s="38"/>
      <c r="AP94" s="64"/>
      <c r="AQ94" s="67"/>
    </row>
    <row r="95" spans="1:43" ht="21.75" hidden="1" customHeight="1" x14ac:dyDescent="0.2">
      <c r="A95" s="11" t="s">
        <v>48</v>
      </c>
      <c r="B95" s="10" t="s">
        <v>48</v>
      </c>
      <c r="C95" s="10" t="s">
        <v>71</v>
      </c>
      <c r="D95" s="22"/>
      <c r="E95" s="23"/>
      <c r="F95" s="24" t="s">
        <v>63</v>
      </c>
      <c r="G95" s="25" t="s">
        <v>67</v>
      </c>
      <c r="H95" s="26" t="s">
        <v>70</v>
      </c>
      <c r="I95" s="27"/>
      <c r="J95" s="28"/>
      <c r="K95" s="22"/>
      <c r="L95" s="29"/>
      <c r="M95" s="29"/>
      <c r="N95" s="29" t="s">
        <v>69</v>
      </c>
      <c r="O95" s="31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70"/>
      <c r="AI95" s="32">
        <v>10.199999999999999</v>
      </c>
      <c r="AJ95" s="32">
        <v>5.85</v>
      </c>
      <c r="AK95" s="74" t="e">
        <f t="shared" si="20"/>
        <v>#DIV/0!</v>
      </c>
      <c r="AL95" s="74">
        <f t="shared" si="21"/>
        <v>0.57352941176470584</v>
      </c>
      <c r="AM95" s="32">
        <f t="shared" si="24"/>
        <v>-4.3499999999999996</v>
      </c>
      <c r="AN95" s="52">
        <f t="shared" si="25"/>
        <v>0.57352941176470584</v>
      </c>
      <c r="AO95" s="38"/>
      <c r="AP95" s="64"/>
      <c r="AQ95" s="67"/>
    </row>
    <row r="96" spans="1:43" ht="21.75" hidden="1" customHeight="1" x14ac:dyDescent="0.2">
      <c r="A96" s="11" t="s">
        <v>48</v>
      </c>
      <c r="B96" s="10" t="s">
        <v>48</v>
      </c>
      <c r="C96" s="10" t="s">
        <v>68</v>
      </c>
      <c r="D96" s="22"/>
      <c r="E96" s="23"/>
      <c r="F96" s="24" t="s">
        <v>63</v>
      </c>
      <c r="G96" s="25" t="s">
        <v>67</v>
      </c>
      <c r="H96" s="26" t="s">
        <v>66</v>
      </c>
      <c r="I96" s="27"/>
      <c r="J96" s="28"/>
      <c r="K96" s="22"/>
      <c r="L96" s="29"/>
      <c r="M96" s="29"/>
      <c r="N96" s="29" t="s">
        <v>65</v>
      </c>
      <c r="O96" s="31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70"/>
      <c r="AI96" s="32">
        <v>0</v>
      </c>
      <c r="AJ96" s="32">
        <v>4.3499999999999996</v>
      </c>
      <c r="AK96" s="74" t="e">
        <f t="shared" si="20"/>
        <v>#DIV/0!</v>
      </c>
      <c r="AL96" s="74" t="e">
        <f t="shared" si="21"/>
        <v>#DIV/0!</v>
      </c>
      <c r="AM96" s="32">
        <f t="shared" si="24"/>
        <v>4.3499999999999996</v>
      </c>
      <c r="AN96" s="52" t="e">
        <f t="shared" si="25"/>
        <v>#DIV/0!</v>
      </c>
      <c r="AO96" s="38"/>
      <c r="AP96" s="64"/>
      <c r="AQ96" s="67"/>
    </row>
    <row r="97" spans="1:43" ht="32.25" hidden="1" customHeight="1" x14ac:dyDescent="0.2">
      <c r="A97" s="11" t="s">
        <v>48</v>
      </c>
      <c r="B97" s="10" t="s">
        <v>48</v>
      </c>
      <c r="C97" s="10" t="s">
        <v>64</v>
      </c>
      <c r="D97" s="22"/>
      <c r="E97" s="23"/>
      <c r="F97" s="24" t="s">
        <v>63</v>
      </c>
      <c r="G97" s="25" t="s">
        <v>62</v>
      </c>
      <c r="H97" s="26" t="s">
        <v>61</v>
      </c>
      <c r="I97" s="27"/>
      <c r="J97" s="28"/>
      <c r="K97" s="22"/>
      <c r="L97" s="29"/>
      <c r="M97" s="29"/>
      <c r="N97" s="29" t="s">
        <v>60</v>
      </c>
      <c r="O97" s="31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70"/>
      <c r="AI97" s="32">
        <v>-0.7</v>
      </c>
      <c r="AJ97" s="32">
        <v>-0.7</v>
      </c>
      <c r="AK97" s="74" t="e">
        <f t="shared" si="20"/>
        <v>#DIV/0!</v>
      </c>
      <c r="AL97" s="74">
        <f t="shared" si="21"/>
        <v>1</v>
      </c>
      <c r="AM97" s="32">
        <f t="shared" si="24"/>
        <v>0</v>
      </c>
      <c r="AN97" s="52">
        <f t="shared" si="25"/>
        <v>1</v>
      </c>
      <c r="AO97" s="38"/>
      <c r="AP97" s="64"/>
      <c r="AQ97" s="67"/>
    </row>
    <row r="98" spans="1:43" ht="14.25" customHeight="1" x14ac:dyDescent="0.2">
      <c r="A98" s="11" t="s">
        <v>48</v>
      </c>
      <c r="B98" s="10"/>
      <c r="C98" s="21" t="s">
        <v>329</v>
      </c>
      <c r="D98" s="22"/>
      <c r="E98" s="23"/>
      <c r="F98" s="24" t="s">
        <v>59</v>
      </c>
      <c r="G98" s="25" t="s">
        <v>58</v>
      </c>
      <c r="H98" s="26" t="s">
        <v>57</v>
      </c>
      <c r="I98" s="27"/>
      <c r="J98" s="28"/>
      <c r="K98" s="22"/>
      <c r="L98" s="29"/>
      <c r="M98" s="29"/>
      <c r="N98" s="29" t="s">
        <v>56</v>
      </c>
      <c r="O98" s="31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70">
        <v>39</v>
      </c>
      <c r="AI98" s="32">
        <v>65</v>
      </c>
      <c r="AJ98" s="32">
        <v>62.52</v>
      </c>
      <c r="AK98" s="74">
        <f t="shared" si="20"/>
        <v>1.6030769230769231</v>
      </c>
      <c r="AL98" s="74">
        <f t="shared" si="21"/>
        <v>0.96184615384615391</v>
      </c>
      <c r="AM98" s="32">
        <f t="shared" si="24"/>
        <v>-2.4799999999999969</v>
      </c>
      <c r="AN98" s="52">
        <f t="shared" si="25"/>
        <v>0.96184615384615391</v>
      </c>
      <c r="AO98" s="38"/>
      <c r="AP98" s="64"/>
      <c r="AQ98" s="67"/>
    </row>
    <row r="99" spans="1:43" ht="32.25" customHeight="1" x14ac:dyDescent="0.2">
      <c r="A99" s="11" t="s">
        <v>48</v>
      </c>
      <c r="B99" s="10"/>
      <c r="C99" s="21" t="s">
        <v>331</v>
      </c>
      <c r="D99" s="22"/>
      <c r="E99" s="23"/>
      <c r="F99" s="24"/>
      <c r="G99" s="25" t="s">
        <v>55</v>
      </c>
      <c r="H99" s="26" t="s">
        <v>54</v>
      </c>
      <c r="I99" s="27"/>
      <c r="J99" s="28"/>
      <c r="K99" s="22"/>
      <c r="L99" s="29"/>
      <c r="M99" s="29"/>
      <c r="N99" s="30" t="s">
        <v>330</v>
      </c>
      <c r="O99" s="31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70">
        <v>2080</v>
      </c>
      <c r="AI99" s="32">
        <v>1200</v>
      </c>
      <c r="AJ99" s="32">
        <v>757.73</v>
      </c>
      <c r="AK99" s="74">
        <f t="shared" si="20"/>
        <v>0.36429326923076921</v>
      </c>
      <c r="AL99" s="74">
        <f t="shared" si="21"/>
        <v>0.63144166666666668</v>
      </c>
      <c r="AM99" s="32">
        <f t="shared" si="24"/>
        <v>-442.27</v>
      </c>
      <c r="AN99" s="52">
        <f t="shared" si="25"/>
        <v>0.63144166666666668</v>
      </c>
      <c r="AO99" s="38"/>
      <c r="AP99" s="64"/>
      <c r="AQ99" s="67"/>
    </row>
    <row r="100" spans="1:43" ht="40.5" customHeight="1" x14ac:dyDescent="0.2">
      <c r="A100" s="11"/>
      <c r="B100" s="10"/>
      <c r="C100" s="21" t="s">
        <v>333</v>
      </c>
      <c r="D100" s="22"/>
      <c r="E100" s="23"/>
      <c r="F100" s="24"/>
      <c r="G100" s="25"/>
      <c r="H100" s="26"/>
      <c r="I100" s="27"/>
      <c r="J100" s="28"/>
      <c r="K100" s="22"/>
      <c r="L100" s="29"/>
      <c r="M100" s="29"/>
      <c r="N100" s="30" t="s">
        <v>332</v>
      </c>
      <c r="O100" s="31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70">
        <v>2300</v>
      </c>
      <c r="AI100" s="32">
        <f>AI101+AI102+AI103</f>
        <v>2400</v>
      </c>
      <c r="AJ100" s="32">
        <f>AJ101+AJ102+AJ103</f>
        <v>2511.14</v>
      </c>
      <c r="AK100" s="74">
        <f t="shared" si="20"/>
        <v>1.0917999999999999</v>
      </c>
      <c r="AL100" s="74">
        <f t="shared" si="21"/>
        <v>1.0463083333333332</v>
      </c>
      <c r="AM100" s="32">
        <f t="shared" ref="AM100" si="28">AJ100-AI100</f>
        <v>111.13999999999987</v>
      </c>
      <c r="AN100" s="52">
        <f t="shared" ref="AN100" si="29">AJ100/AI100</f>
        <v>1.0463083333333332</v>
      </c>
      <c r="AO100" s="38"/>
      <c r="AP100" s="64"/>
      <c r="AQ100" s="67"/>
    </row>
    <row r="101" spans="1:43" ht="42.75" hidden="1" customHeight="1" x14ac:dyDescent="0.2">
      <c r="A101" s="11" t="s">
        <v>48</v>
      </c>
      <c r="B101" s="10" t="s">
        <v>48</v>
      </c>
      <c r="C101" s="10" t="s">
        <v>53</v>
      </c>
      <c r="D101" s="22"/>
      <c r="E101" s="23"/>
      <c r="F101" s="24"/>
      <c r="G101" s="25" t="s">
        <v>46</v>
      </c>
      <c r="H101" s="26"/>
      <c r="I101" s="27"/>
      <c r="J101" s="28"/>
      <c r="K101" s="22"/>
      <c r="L101" s="29"/>
      <c r="M101" s="29"/>
      <c r="N101" s="29" t="s">
        <v>52</v>
      </c>
      <c r="O101" s="31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70"/>
      <c r="AI101" s="32">
        <v>2400</v>
      </c>
      <c r="AJ101" s="32">
        <v>0</v>
      </c>
      <c r="AK101" s="74" t="e">
        <f t="shared" si="20"/>
        <v>#DIV/0!</v>
      </c>
      <c r="AL101" s="74">
        <f t="shared" si="21"/>
        <v>0</v>
      </c>
      <c r="AM101" s="32">
        <f t="shared" si="24"/>
        <v>-2400</v>
      </c>
      <c r="AN101" s="52">
        <f t="shared" si="25"/>
        <v>0</v>
      </c>
      <c r="AO101" s="38"/>
      <c r="AP101" s="64"/>
      <c r="AQ101" s="67"/>
    </row>
    <row r="102" spans="1:43" ht="53.25" hidden="1" customHeight="1" x14ac:dyDescent="0.2">
      <c r="A102" s="11" t="s">
        <v>48</v>
      </c>
      <c r="B102" s="10" t="s">
        <v>48</v>
      </c>
      <c r="C102" s="10" t="s">
        <v>51</v>
      </c>
      <c r="D102" s="22"/>
      <c r="E102" s="23"/>
      <c r="F102" s="24"/>
      <c r="G102" s="25" t="s">
        <v>46</v>
      </c>
      <c r="H102" s="26" t="s">
        <v>50</v>
      </c>
      <c r="I102" s="27"/>
      <c r="J102" s="28"/>
      <c r="K102" s="22"/>
      <c r="L102" s="29"/>
      <c r="M102" s="29"/>
      <c r="N102" s="29" t="s">
        <v>49</v>
      </c>
      <c r="O102" s="31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70"/>
      <c r="AI102" s="32">
        <v>0</v>
      </c>
      <c r="AJ102" s="32">
        <v>2449.21</v>
      </c>
      <c r="AK102" s="74" t="e">
        <f t="shared" si="20"/>
        <v>#DIV/0!</v>
      </c>
      <c r="AL102" s="74" t="e">
        <f t="shared" si="21"/>
        <v>#DIV/0!</v>
      </c>
      <c r="AM102" s="32">
        <f t="shared" si="24"/>
        <v>2449.21</v>
      </c>
      <c r="AN102" s="52" t="e">
        <f t="shared" si="25"/>
        <v>#DIV/0!</v>
      </c>
      <c r="AO102" s="38"/>
      <c r="AP102" s="64"/>
      <c r="AQ102" s="67"/>
    </row>
    <row r="103" spans="1:43" ht="74.25" hidden="1" customHeight="1" x14ac:dyDescent="0.2">
      <c r="A103" s="11" t="s">
        <v>48</v>
      </c>
      <c r="B103" s="10" t="s">
        <v>48</v>
      </c>
      <c r="C103" s="10" t="s">
        <v>47</v>
      </c>
      <c r="D103" s="22"/>
      <c r="E103" s="23"/>
      <c r="F103" s="24"/>
      <c r="G103" s="25" t="s">
        <v>46</v>
      </c>
      <c r="H103" s="26" t="s">
        <v>45</v>
      </c>
      <c r="I103" s="27"/>
      <c r="J103" s="28"/>
      <c r="K103" s="22"/>
      <c r="L103" s="29"/>
      <c r="M103" s="29"/>
      <c r="N103" s="29" t="s">
        <v>44</v>
      </c>
      <c r="O103" s="31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70"/>
      <c r="AI103" s="32">
        <v>0</v>
      </c>
      <c r="AJ103" s="32">
        <v>61.93</v>
      </c>
      <c r="AK103" s="74" t="e">
        <f t="shared" si="20"/>
        <v>#DIV/0!</v>
      </c>
      <c r="AL103" s="74" t="e">
        <f t="shared" si="21"/>
        <v>#DIV/0!</v>
      </c>
      <c r="AM103" s="32">
        <f t="shared" si="24"/>
        <v>61.93</v>
      </c>
      <c r="AN103" s="52" t="e">
        <f t="shared" si="25"/>
        <v>#DIV/0!</v>
      </c>
      <c r="AO103" s="38"/>
      <c r="AP103" s="64"/>
      <c r="AQ103" s="67"/>
    </row>
    <row r="104" spans="1:43" ht="20.25" customHeight="1" x14ac:dyDescent="0.2">
      <c r="A104" s="11" t="s">
        <v>42</v>
      </c>
      <c r="B104" s="48" t="s">
        <v>42</v>
      </c>
      <c r="C104" s="48" t="s">
        <v>8</v>
      </c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49" t="s">
        <v>43</v>
      </c>
      <c r="O104" s="87"/>
      <c r="P104" s="87"/>
      <c r="Q104" s="87"/>
      <c r="R104" s="87"/>
      <c r="S104" s="87"/>
      <c r="T104" s="87"/>
      <c r="U104" s="87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69">
        <f>AH105</f>
        <v>0</v>
      </c>
      <c r="AI104" s="50">
        <v>0</v>
      </c>
      <c r="AJ104" s="50">
        <v>5.5</v>
      </c>
      <c r="AK104" s="73" t="e">
        <f t="shared" si="20"/>
        <v>#DIV/0!</v>
      </c>
      <c r="AL104" s="73" t="e">
        <f t="shared" si="21"/>
        <v>#DIV/0!</v>
      </c>
      <c r="AM104" s="50">
        <f t="shared" si="24"/>
        <v>5.5</v>
      </c>
      <c r="AN104" s="51" t="e">
        <f t="shared" si="25"/>
        <v>#DIV/0!</v>
      </c>
      <c r="AO104" s="90"/>
      <c r="AP104" s="91"/>
      <c r="AQ104" s="67"/>
    </row>
    <row r="105" spans="1:43" ht="32.25" customHeight="1" x14ac:dyDescent="0.2">
      <c r="A105" s="11" t="s">
        <v>42</v>
      </c>
      <c r="B105" s="10"/>
      <c r="C105" s="21" t="s">
        <v>304</v>
      </c>
      <c r="D105" s="22"/>
      <c r="E105" s="23"/>
      <c r="F105" s="24"/>
      <c r="G105" s="25"/>
      <c r="H105" s="26" t="s">
        <v>41</v>
      </c>
      <c r="I105" s="27"/>
      <c r="J105" s="28"/>
      <c r="K105" s="22"/>
      <c r="L105" s="29"/>
      <c r="M105" s="29"/>
      <c r="N105" s="30" t="s">
        <v>303</v>
      </c>
      <c r="O105" s="31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70">
        <v>0</v>
      </c>
      <c r="AI105" s="32">
        <v>0</v>
      </c>
      <c r="AJ105" s="32">
        <v>5.5</v>
      </c>
      <c r="AK105" s="74" t="e">
        <f t="shared" si="20"/>
        <v>#DIV/0!</v>
      </c>
      <c r="AL105" s="74" t="e">
        <f t="shared" si="21"/>
        <v>#DIV/0!</v>
      </c>
      <c r="AM105" s="32">
        <f t="shared" si="24"/>
        <v>5.5</v>
      </c>
      <c r="AN105" s="52" t="e">
        <f t="shared" si="25"/>
        <v>#DIV/0!</v>
      </c>
      <c r="AO105" s="38"/>
      <c r="AP105" s="64"/>
      <c r="AQ105" s="67"/>
    </row>
    <row r="106" spans="1:43" ht="28.5" customHeight="1" x14ac:dyDescent="0.2">
      <c r="A106" s="11" t="s">
        <v>12</v>
      </c>
      <c r="B106" s="48" t="s">
        <v>12</v>
      </c>
      <c r="C106" s="48" t="s">
        <v>8</v>
      </c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49" t="s">
        <v>40</v>
      </c>
      <c r="O106" s="87"/>
      <c r="P106" s="87"/>
      <c r="Q106" s="87"/>
      <c r="R106" s="87"/>
      <c r="S106" s="87"/>
      <c r="T106" s="87"/>
      <c r="U106" s="87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69">
        <f>AH107</f>
        <v>898.6</v>
      </c>
      <c r="AI106" s="50">
        <v>522.54999999999995</v>
      </c>
      <c r="AJ106" s="50">
        <v>530.61</v>
      </c>
      <c r="AK106" s="73">
        <f t="shared" si="20"/>
        <v>0.59048519919875364</v>
      </c>
      <c r="AL106" s="73">
        <f t="shared" si="21"/>
        <v>1.0154243613051384</v>
      </c>
      <c r="AM106" s="50">
        <f t="shared" si="24"/>
        <v>8.0600000000000591</v>
      </c>
      <c r="AN106" s="51">
        <f t="shared" si="25"/>
        <v>1.0154243613051384</v>
      </c>
      <c r="AO106" s="90"/>
      <c r="AP106" s="91"/>
      <c r="AQ106" s="67"/>
    </row>
    <row r="107" spans="1:43" ht="37.5" customHeight="1" x14ac:dyDescent="0.2">
      <c r="A107" s="11"/>
      <c r="B107" s="48"/>
      <c r="C107" s="21" t="s">
        <v>334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0" t="s">
        <v>302</v>
      </c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71">
        <v>898.6</v>
      </c>
      <c r="AI107" s="53">
        <f>AI108+AI109+AI110+AI111+AI112+AI113+AI114+AI115+AI116+AI117</f>
        <v>522.54999999999995</v>
      </c>
      <c r="AJ107" s="53">
        <f>AJ108+AJ109+AJ110+AJ111+AJ112+AJ113+AJ114+AJ115+AJ116+AJ117</f>
        <v>530.6099999999999</v>
      </c>
      <c r="AK107" s="75">
        <f t="shared" si="20"/>
        <v>0.59048519919875353</v>
      </c>
      <c r="AL107" s="75">
        <f t="shared" si="21"/>
        <v>1.0154243613051381</v>
      </c>
      <c r="AM107" s="53">
        <f t="shared" ref="AM107" si="30">AJ107-AI107</f>
        <v>8.0599999999999454</v>
      </c>
      <c r="AN107" s="54">
        <f t="shared" ref="AN107" si="31">AJ107/AI107</f>
        <v>1.0154243613051381</v>
      </c>
      <c r="AO107" s="39"/>
      <c r="AP107" s="65"/>
      <c r="AQ107" s="67"/>
    </row>
    <row r="108" spans="1:43" ht="74.25" hidden="1" customHeight="1" x14ac:dyDescent="0.2">
      <c r="A108" s="11" t="s">
        <v>12</v>
      </c>
      <c r="B108" s="10" t="s">
        <v>12</v>
      </c>
      <c r="C108" s="10" t="s">
        <v>39</v>
      </c>
      <c r="D108" s="22"/>
      <c r="E108" s="23"/>
      <c r="F108" s="24"/>
      <c r="G108" s="25"/>
      <c r="H108" s="26" t="s">
        <v>38</v>
      </c>
      <c r="I108" s="27"/>
      <c r="J108" s="28"/>
      <c r="K108" s="22"/>
      <c r="L108" s="29"/>
      <c r="M108" s="29"/>
      <c r="N108" s="29" t="s">
        <v>37</v>
      </c>
      <c r="O108" s="31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70"/>
      <c r="AI108" s="32">
        <v>4.5</v>
      </c>
      <c r="AJ108" s="32">
        <v>6.25</v>
      </c>
      <c r="AK108" s="74" t="e">
        <f t="shared" si="20"/>
        <v>#DIV/0!</v>
      </c>
      <c r="AL108" s="74">
        <f t="shared" si="21"/>
        <v>1.3888888888888888</v>
      </c>
      <c r="AM108" s="32">
        <f t="shared" si="24"/>
        <v>1.75</v>
      </c>
      <c r="AN108" s="52">
        <f t="shared" si="25"/>
        <v>1.3888888888888888</v>
      </c>
      <c r="AO108" s="38"/>
      <c r="AP108" s="64"/>
      <c r="AQ108" s="67"/>
    </row>
    <row r="109" spans="1:43" ht="95.25" hidden="1" customHeight="1" x14ac:dyDescent="0.2">
      <c r="A109" s="11" t="s">
        <v>12</v>
      </c>
      <c r="B109" s="10" t="s">
        <v>12</v>
      </c>
      <c r="C109" s="10" t="s">
        <v>36</v>
      </c>
      <c r="D109" s="22"/>
      <c r="E109" s="23"/>
      <c r="F109" s="24"/>
      <c r="G109" s="25"/>
      <c r="H109" s="26" t="s">
        <v>35</v>
      </c>
      <c r="I109" s="27"/>
      <c r="J109" s="28"/>
      <c r="K109" s="22"/>
      <c r="L109" s="29"/>
      <c r="M109" s="29"/>
      <c r="N109" s="29" t="s">
        <v>34</v>
      </c>
      <c r="O109" s="31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70"/>
      <c r="AI109" s="32">
        <v>106</v>
      </c>
      <c r="AJ109" s="32">
        <v>111.51</v>
      </c>
      <c r="AK109" s="74" t="e">
        <f t="shared" si="20"/>
        <v>#DIV/0!</v>
      </c>
      <c r="AL109" s="74">
        <f t="shared" si="21"/>
        <v>1.0519811320754717</v>
      </c>
      <c r="AM109" s="32">
        <f t="shared" si="24"/>
        <v>5.5100000000000051</v>
      </c>
      <c r="AN109" s="52">
        <f t="shared" si="25"/>
        <v>1.0519811320754717</v>
      </c>
      <c r="AO109" s="38"/>
      <c r="AP109" s="64"/>
      <c r="AQ109" s="67"/>
    </row>
    <row r="110" spans="1:43" ht="74.25" hidden="1" customHeight="1" x14ac:dyDescent="0.2">
      <c r="A110" s="11" t="s">
        <v>12</v>
      </c>
      <c r="B110" s="10" t="s">
        <v>12</v>
      </c>
      <c r="C110" s="10" t="s">
        <v>33</v>
      </c>
      <c r="D110" s="22"/>
      <c r="E110" s="23"/>
      <c r="F110" s="24"/>
      <c r="G110" s="25"/>
      <c r="H110" s="26" t="s">
        <v>32</v>
      </c>
      <c r="I110" s="27"/>
      <c r="J110" s="28"/>
      <c r="K110" s="22"/>
      <c r="L110" s="29"/>
      <c r="M110" s="29"/>
      <c r="N110" s="29" t="s">
        <v>31</v>
      </c>
      <c r="O110" s="31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70"/>
      <c r="AI110" s="32">
        <v>3.3</v>
      </c>
      <c r="AJ110" s="32">
        <v>3.3</v>
      </c>
      <c r="AK110" s="74" t="e">
        <f t="shared" si="20"/>
        <v>#DIV/0!</v>
      </c>
      <c r="AL110" s="74">
        <f t="shared" si="21"/>
        <v>1</v>
      </c>
      <c r="AM110" s="32">
        <f t="shared" si="24"/>
        <v>0</v>
      </c>
      <c r="AN110" s="52">
        <f t="shared" si="25"/>
        <v>1</v>
      </c>
      <c r="AO110" s="38"/>
      <c r="AP110" s="64"/>
      <c r="AQ110" s="67"/>
    </row>
    <row r="111" spans="1:43" ht="74.25" hidden="1" customHeight="1" x14ac:dyDescent="0.2">
      <c r="A111" s="11" t="s">
        <v>12</v>
      </c>
      <c r="B111" s="10" t="s">
        <v>12</v>
      </c>
      <c r="C111" s="10" t="s">
        <v>30</v>
      </c>
      <c r="D111" s="22"/>
      <c r="E111" s="23"/>
      <c r="F111" s="24"/>
      <c r="G111" s="25"/>
      <c r="H111" s="26" t="s">
        <v>29</v>
      </c>
      <c r="I111" s="27"/>
      <c r="J111" s="28"/>
      <c r="K111" s="22"/>
      <c r="L111" s="29"/>
      <c r="M111" s="29"/>
      <c r="N111" s="29" t="s">
        <v>28</v>
      </c>
      <c r="O111" s="31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70"/>
      <c r="AI111" s="32">
        <v>1</v>
      </c>
      <c r="AJ111" s="32">
        <v>1</v>
      </c>
      <c r="AK111" s="74" t="e">
        <f t="shared" si="20"/>
        <v>#DIV/0!</v>
      </c>
      <c r="AL111" s="74">
        <f t="shared" si="21"/>
        <v>1</v>
      </c>
      <c r="AM111" s="32">
        <f t="shared" si="24"/>
        <v>0</v>
      </c>
      <c r="AN111" s="52">
        <f t="shared" si="25"/>
        <v>1</v>
      </c>
      <c r="AO111" s="38"/>
      <c r="AP111" s="64"/>
      <c r="AQ111" s="67"/>
    </row>
    <row r="112" spans="1:43" ht="74.25" hidden="1" customHeight="1" x14ac:dyDescent="0.2">
      <c r="A112" s="11" t="s">
        <v>12</v>
      </c>
      <c r="B112" s="10" t="s">
        <v>12</v>
      </c>
      <c r="C112" s="10" t="s">
        <v>27</v>
      </c>
      <c r="D112" s="22"/>
      <c r="E112" s="23"/>
      <c r="F112" s="24"/>
      <c r="G112" s="25"/>
      <c r="H112" s="26" t="s">
        <v>26</v>
      </c>
      <c r="I112" s="27"/>
      <c r="J112" s="28"/>
      <c r="K112" s="22"/>
      <c r="L112" s="29"/>
      <c r="M112" s="29"/>
      <c r="N112" s="29" t="s">
        <v>25</v>
      </c>
      <c r="O112" s="31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70"/>
      <c r="AI112" s="32">
        <v>1.5</v>
      </c>
      <c r="AJ112" s="32">
        <v>1.5</v>
      </c>
      <c r="AK112" s="74" t="e">
        <f t="shared" si="20"/>
        <v>#DIV/0!</v>
      </c>
      <c r="AL112" s="74">
        <f t="shared" si="21"/>
        <v>1</v>
      </c>
      <c r="AM112" s="32">
        <f t="shared" si="24"/>
        <v>0</v>
      </c>
      <c r="AN112" s="52">
        <f t="shared" si="25"/>
        <v>1</v>
      </c>
      <c r="AO112" s="38"/>
      <c r="AP112" s="64"/>
      <c r="AQ112" s="67"/>
    </row>
    <row r="113" spans="1:43" ht="84.75" hidden="1" customHeight="1" x14ac:dyDescent="0.2">
      <c r="A113" s="11" t="s">
        <v>12</v>
      </c>
      <c r="B113" s="10" t="s">
        <v>12</v>
      </c>
      <c r="C113" s="10" t="s">
        <v>24</v>
      </c>
      <c r="D113" s="22"/>
      <c r="E113" s="23"/>
      <c r="F113" s="24"/>
      <c r="G113" s="25"/>
      <c r="H113" s="26" t="s">
        <v>23</v>
      </c>
      <c r="I113" s="27"/>
      <c r="J113" s="28"/>
      <c r="K113" s="22"/>
      <c r="L113" s="29"/>
      <c r="M113" s="29"/>
      <c r="N113" s="29" t="s">
        <v>22</v>
      </c>
      <c r="O113" s="31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70"/>
      <c r="AI113" s="32">
        <v>0.25</v>
      </c>
      <c r="AJ113" s="32">
        <v>0.25</v>
      </c>
      <c r="AK113" s="74" t="e">
        <f t="shared" si="20"/>
        <v>#DIV/0!</v>
      </c>
      <c r="AL113" s="74">
        <f t="shared" si="21"/>
        <v>1</v>
      </c>
      <c r="AM113" s="32">
        <f t="shared" si="24"/>
        <v>0</v>
      </c>
      <c r="AN113" s="52">
        <f t="shared" si="25"/>
        <v>1</v>
      </c>
      <c r="AO113" s="38"/>
      <c r="AP113" s="64"/>
      <c r="AQ113" s="67"/>
    </row>
    <row r="114" spans="1:43" ht="105.75" hidden="1" customHeight="1" x14ac:dyDescent="0.2">
      <c r="A114" s="11" t="s">
        <v>12</v>
      </c>
      <c r="B114" s="10" t="s">
        <v>12</v>
      </c>
      <c r="C114" s="10" t="s">
        <v>21</v>
      </c>
      <c r="D114" s="22"/>
      <c r="E114" s="23"/>
      <c r="F114" s="24"/>
      <c r="G114" s="25"/>
      <c r="H114" s="26" t="s">
        <v>20</v>
      </c>
      <c r="I114" s="27"/>
      <c r="J114" s="28"/>
      <c r="K114" s="22"/>
      <c r="L114" s="29"/>
      <c r="M114" s="29"/>
      <c r="N114" s="29" t="s">
        <v>19</v>
      </c>
      <c r="O114" s="31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70"/>
      <c r="AI114" s="32">
        <v>3</v>
      </c>
      <c r="AJ114" s="32">
        <v>3.85</v>
      </c>
      <c r="AK114" s="74" t="e">
        <f t="shared" si="20"/>
        <v>#DIV/0!</v>
      </c>
      <c r="AL114" s="74">
        <f t="shared" si="21"/>
        <v>1.2833333333333334</v>
      </c>
      <c r="AM114" s="32">
        <f t="shared" si="24"/>
        <v>0.85000000000000009</v>
      </c>
      <c r="AN114" s="52">
        <f t="shared" si="25"/>
        <v>1.2833333333333334</v>
      </c>
      <c r="AO114" s="38"/>
      <c r="AP114" s="64"/>
      <c r="AQ114" s="67"/>
    </row>
    <row r="115" spans="1:43" ht="74.25" hidden="1" customHeight="1" x14ac:dyDescent="0.2">
      <c r="A115" s="11" t="s">
        <v>12</v>
      </c>
      <c r="B115" s="10" t="s">
        <v>12</v>
      </c>
      <c r="C115" s="10" t="s">
        <v>18</v>
      </c>
      <c r="D115" s="22"/>
      <c r="E115" s="23"/>
      <c r="F115" s="24"/>
      <c r="G115" s="25"/>
      <c r="H115" s="26" t="s">
        <v>17</v>
      </c>
      <c r="I115" s="27"/>
      <c r="J115" s="28"/>
      <c r="K115" s="22"/>
      <c r="L115" s="29"/>
      <c r="M115" s="29"/>
      <c r="N115" s="29" t="s">
        <v>16</v>
      </c>
      <c r="O115" s="31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70"/>
      <c r="AI115" s="32">
        <v>112</v>
      </c>
      <c r="AJ115" s="32">
        <v>108.32</v>
      </c>
      <c r="AK115" s="74" t="e">
        <f t="shared" si="20"/>
        <v>#DIV/0!</v>
      </c>
      <c r="AL115" s="74">
        <f t="shared" si="21"/>
        <v>0.96714285714285708</v>
      </c>
      <c r="AM115" s="32">
        <f t="shared" si="24"/>
        <v>-3.6800000000000068</v>
      </c>
      <c r="AN115" s="52">
        <f t="shared" si="25"/>
        <v>0.96714285714285708</v>
      </c>
      <c r="AO115" s="38"/>
      <c r="AP115" s="64"/>
      <c r="AQ115" s="67"/>
    </row>
    <row r="116" spans="1:43" ht="74.25" hidden="1" customHeight="1" x14ac:dyDescent="0.2">
      <c r="A116" s="11" t="s">
        <v>12</v>
      </c>
      <c r="B116" s="10" t="s">
        <v>12</v>
      </c>
      <c r="C116" s="10" t="s">
        <v>15</v>
      </c>
      <c r="D116" s="22"/>
      <c r="E116" s="23"/>
      <c r="F116" s="24"/>
      <c r="G116" s="25"/>
      <c r="H116" s="26" t="s">
        <v>14</v>
      </c>
      <c r="I116" s="27"/>
      <c r="J116" s="28"/>
      <c r="K116" s="22"/>
      <c r="L116" s="29"/>
      <c r="M116" s="29"/>
      <c r="N116" s="29" t="s">
        <v>13</v>
      </c>
      <c r="O116" s="31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70"/>
      <c r="AI116" s="32">
        <v>21</v>
      </c>
      <c r="AJ116" s="32">
        <v>20.54</v>
      </c>
      <c r="AK116" s="74" t="e">
        <f t="shared" si="20"/>
        <v>#DIV/0!</v>
      </c>
      <c r="AL116" s="74">
        <f t="shared" si="21"/>
        <v>0.97809523809523802</v>
      </c>
      <c r="AM116" s="32">
        <f t="shared" si="24"/>
        <v>-0.46000000000000085</v>
      </c>
      <c r="AN116" s="52">
        <f t="shared" si="25"/>
        <v>0.97809523809523802</v>
      </c>
      <c r="AO116" s="38"/>
      <c r="AP116" s="64"/>
      <c r="AQ116" s="67"/>
    </row>
    <row r="117" spans="1:43" ht="84.75" hidden="1" customHeight="1" x14ac:dyDescent="0.2">
      <c r="A117" s="11" t="s">
        <v>12</v>
      </c>
      <c r="B117" s="10" t="s">
        <v>12</v>
      </c>
      <c r="C117" s="10" t="s">
        <v>11</v>
      </c>
      <c r="D117" s="22"/>
      <c r="E117" s="23"/>
      <c r="F117" s="24"/>
      <c r="G117" s="25"/>
      <c r="H117" s="26" t="s">
        <v>10</v>
      </c>
      <c r="I117" s="27"/>
      <c r="J117" s="28"/>
      <c r="K117" s="22"/>
      <c r="L117" s="29"/>
      <c r="M117" s="29"/>
      <c r="N117" s="29" t="s">
        <v>9</v>
      </c>
      <c r="O117" s="31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70"/>
      <c r="AI117" s="32">
        <v>270</v>
      </c>
      <c r="AJ117" s="32">
        <v>274.08999999999997</v>
      </c>
      <c r="AK117" s="74" t="e">
        <f t="shared" si="20"/>
        <v>#DIV/0!</v>
      </c>
      <c r="AL117" s="74">
        <f t="shared" si="21"/>
        <v>1.0151481481481481</v>
      </c>
      <c r="AM117" s="32">
        <f t="shared" si="24"/>
        <v>4.089999999999975</v>
      </c>
      <c r="AN117" s="52">
        <f t="shared" si="25"/>
        <v>1.0151481481481481</v>
      </c>
      <c r="AO117" s="38"/>
      <c r="AP117" s="64"/>
      <c r="AQ117" s="67"/>
    </row>
    <row r="118" spans="1:43" ht="32.25" customHeight="1" x14ac:dyDescent="0.2">
      <c r="A118" s="11" t="s">
        <v>4</v>
      </c>
      <c r="B118" s="48" t="s">
        <v>4</v>
      </c>
      <c r="C118" s="48" t="s">
        <v>8</v>
      </c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49" t="s">
        <v>7</v>
      </c>
      <c r="O118" s="87"/>
      <c r="P118" s="87"/>
      <c r="Q118" s="87"/>
      <c r="R118" s="87"/>
      <c r="S118" s="87"/>
      <c r="T118" s="87"/>
      <c r="U118" s="87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69">
        <f>AH119+AH120</f>
        <v>0</v>
      </c>
      <c r="AI118" s="50">
        <v>3566</v>
      </c>
      <c r="AJ118" s="50">
        <v>3539.66</v>
      </c>
      <c r="AK118" s="73" t="e">
        <f t="shared" si="20"/>
        <v>#DIV/0!</v>
      </c>
      <c r="AL118" s="73">
        <f t="shared" si="21"/>
        <v>0.99261357263039818</v>
      </c>
      <c r="AM118" s="50">
        <f t="shared" si="24"/>
        <v>-26.340000000000146</v>
      </c>
      <c r="AN118" s="51">
        <f t="shared" si="25"/>
        <v>0.99261357263039818</v>
      </c>
      <c r="AO118" s="90"/>
      <c r="AP118" s="91"/>
      <c r="AQ118" s="67"/>
    </row>
    <row r="119" spans="1:43" ht="30" customHeight="1" x14ac:dyDescent="0.2">
      <c r="A119" s="11" t="s">
        <v>4</v>
      </c>
      <c r="B119" s="10"/>
      <c r="C119" s="21" t="s">
        <v>336</v>
      </c>
      <c r="D119" s="22"/>
      <c r="E119" s="23"/>
      <c r="F119" s="24"/>
      <c r="G119" s="25"/>
      <c r="H119" s="26"/>
      <c r="I119" s="27" t="s">
        <v>6</v>
      </c>
      <c r="J119" s="28"/>
      <c r="K119" s="22"/>
      <c r="L119" s="29"/>
      <c r="M119" s="29"/>
      <c r="N119" s="30" t="s">
        <v>335</v>
      </c>
      <c r="O119" s="31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70">
        <v>0</v>
      </c>
      <c r="AI119" s="32">
        <v>66</v>
      </c>
      <c r="AJ119" s="32">
        <v>86.26</v>
      </c>
      <c r="AK119" s="74" t="e">
        <f t="shared" si="20"/>
        <v>#DIV/0!</v>
      </c>
      <c r="AL119" s="74">
        <f t="shared" si="21"/>
        <v>1.3069696969696971</v>
      </c>
      <c r="AM119" s="32">
        <f t="shared" si="24"/>
        <v>20.260000000000005</v>
      </c>
      <c r="AN119" s="52">
        <f t="shared" si="25"/>
        <v>1.3069696969696971</v>
      </c>
      <c r="AO119" s="38"/>
      <c r="AP119" s="64"/>
      <c r="AQ119" s="67"/>
    </row>
    <row r="120" spans="1:43" ht="34.5" thickBot="1" x14ac:dyDescent="0.25">
      <c r="A120" s="37" t="s">
        <v>4</v>
      </c>
      <c r="B120" s="10"/>
      <c r="C120" s="21" t="s">
        <v>338</v>
      </c>
      <c r="D120" s="22"/>
      <c r="E120" s="23"/>
      <c r="F120" s="24"/>
      <c r="G120" s="25" t="s">
        <v>5</v>
      </c>
      <c r="H120" s="26"/>
      <c r="I120" s="27"/>
      <c r="J120" s="28"/>
      <c r="K120" s="22"/>
      <c r="L120" s="29"/>
      <c r="M120" s="29"/>
      <c r="N120" s="30" t="s">
        <v>337</v>
      </c>
      <c r="O120" s="31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70">
        <v>0</v>
      </c>
      <c r="AI120" s="32">
        <v>3500</v>
      </c>
      <c r="AJ120" s="32">
        <v>3453.4</v>
      </c>
      <c r="AK120" s="74" t="e">
        <f t="shared" si="20"/>
        <v>#DIV/0!</v>
      </c>
      <c r="AL120" s="74">
        <f t="shared" si="21"/>
        <v>0.98668571428571428</v>
      </c>
      <c r="AM120" s="32">
        <f t="shared" si="24"/>
        <v>-46.599999999999909</v>
      </c>
      <c r="AN120" s="52">
        <f t="shared" si="25"/>
        <v>0.98668571428571428</v>
      </c>
      <c r="AO120" s="40"/>
      <c r="AP120" s="66"/>
      <c r="AQ120" s="67"/>
    </row>
    <row r="121" spans="1:43" ht="409.6" hidden="1" customHeight="1" x14ac:dyDescent="0.2">
      <c r="A121" s="9"/>
      <c r="B121" s="56" t="s">
        <v>4</v>
      </c>
      <c r="C121" s="56" t="s">
        <v>3</v>
      </c>
      <c r="D121" s="22"/>
      <c r="E121" s="23"/>
      <c r="F121" s="24"/>
      <c r="G121" s="25"/>
      <c r="H121" s="26"/>
      <c r="I121" s="27"/>
      <c r="J121" s="28"/>
      <c r="K121" s="22"/>
      <c r="L121" s="29"/>
      <c r="M121" s="29"/>
      <c r="N121" s="29" t="s">
        <v>2</v>
      </c>
      <c r="O121" s="31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70"/>
      <c r="AI121" s="57">
        <v>705552.63</v>
      </c>
      <c r="AJ121" s="57">
        <v>689973.44</v>
      </c>
      <c r="AK121" s="74" t="e">
        <f t="shared" si="20"/>
        <v>#DIV/0!</v>
      </c>
      <c r="AL121" s="74">
        <f t="shared" si="21"/>
        <v>0.9779191667104975</v>
      </c>
      <c r="AM121" s="57">
        <f t="shared" si="24"/>
        <v>-15579.190000000061</v>
      </c>
      <c r="AN121" s="52">
        <f t="shared" si="25"/>
        <v>0.9779191667104975</v>
      </c>
      <c r="AO121" s="8"/>
      <c r="AP121" s="8"/>
      <c r="AQ121" s="67"/>
    </row>
    <row r="122" spans="1:43" ht="15" customHeight="1" thickBot="1" x14ac:dyDescent="0.25">
      <c r="A122" s="7"/>
      <c r="B122" s="58"/>
      <c r="C122" s="59" t="s">
        <v>1</v>
      </c>
      <c r="D122" s="58"/>
      <c r="E122" s="58"/>
      <c r="F122" s="58"/>
      <c r="G122" s="58"/>
      <c r="H122" s="58"/>
      <c r="I122" s="58"/>
      <c r="J122" s="58"/>
      <c r="K122" s="60"/>
      <c r="L122" s="60" t="s">
        <v>0</v>
      </c>
      <c r="M122" s="60"/>
      <c r="N122" s="60"/>
      <c r="O122" s="61"/>
      <c r="P122" s="62"/>
      <c r="Q122" s="62"/>
      <c r="R122" s="62"/>
      <c r="S122" s="61"/>
      <c r="T122" s="61"/>
      <c r="U122" s="61"/>
      <c r="V122" s="61"/>
      <c r="W122" s="61"/>
      <c r="X122" s="61"/>
      <c r="Y122" s="61"/>
      <c r="Z122" s="61"/>
      <c r="AA122" s="61"/>
      <c r="AB122" s="61"/>
      <c r="AC122" s="61"/>
      <c r="AD122" s="61"/>
      <c r="AE122" s="61"/>
      <c r="AF122" s="61"/>
      <c r="AG122" s="61"/>
      <c r="AH122" s="72">
        <f>AH118+AH106+AH104+AH76+AH69+AH53+AH7</f>
        <v>428685.23</v>
      </c>
      <c r="AI122" s="61">
        <v>705552.63</v>
      </c>
      <c r="AJ122" s="61">
        <v>689973.44</v>
      </c>
      <c r="AK122" s="76">
        <f t="shared" si="20"/>
        <v>1.6095106425756724</v>
      </c>
      <c r="AL122" s="76">
        <f t="shared" si="21"/>
        <v>0.9779191667104975</v>
      </c>
      <c r="AM122" s="61">
        <f t="shared" si="24"/>
        <v>-15579.190000000061</v>
      </c>
      <c r="AN122" s="63">
        <f t="shared" si="25"/>
        <v>0.9779191667104975</v>
      </c>
      <c r="AO122" s="5">
        <v>0</v>
      </c>
      <c r="AP122" s="6">
        <v>689973.44</v>
      </c>
      <c r="AQ122" s="68"/>
    </row>
    <row r="123" spans="1:43" ht="11.25" customHeight="1" x14ac:dyDescent="0.2">
      <c r="A123" s="4"/>
      <c r="B123" s="4"/>
      <c r="C123" s="4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1"/>
      <c r="AG123" s="1"/>
      <c r="AH123" s="1"/>
      <c r="AI123" s="1"/>
      <c r="AJ123" s="2"/>
      <c r="AK123" s="2"/>
      <c r="AL123" s="2"/>
      <c r="AM123" s="2"/>
      <c r="AN123" s="2"/>
      <c r="AO123" s="1"/>
      <c r="AP123" s="1"/>
      <c r="AQ123" s="1"/>
    </row>
  </sheetData>
  <mergeCells count="32">
    <mergeCell ref="D118:M118"/>
    <mergeCell ref="O118:AG118"/>
    <mergeCell ref="AO118:AP118"/>
    <mergeCell ref="O104:AG104"/>
    <mergeCell ref="AO104:AP104"/>
    <mergeCell ref="D106:M106"/>
    <mergeCell ref="O106:AG106"/>
    <mergeCell ref="AO106:AP106"/>
    <mergeCell ref="D69:M69"/>
    <mergeCell ref="O69:AG69"/>
    <mergeCell ref="AO69:AP69"/>
    <mergeCell ref="D76:M76"/>
    <mergeCell ref="O76:AG76"/>
    <mergeCell ref="AO76:AP76"/>
    <mergeCell ref="D7:M7"/>
    <mergeCell ref="O7:AG7"/>
    <mergeCell ref="AO7:AP7"/>
    <mergeCell ref="D53:M53"/>
    <mergeCell ref="O53:AG53"/>
    <mergeCell ref="AO53:AP53"/>
    <mergeCell ref="AO5:AO6"/>
    <mergeCell ref="AP5:AP6"/>
    <mergeCell ref="AM5:AM6"/>
    <mergeCell ref="AJ5:AJ6"/>
    <mergeCell ref="AN5:AN6"/>
    <mergeCell ref="AK5:AL5"/>
    <mergeCell ref="B3:AL3"/>
    <mergeCell ref="B2:AL2"/>
    <mergeCell ref="B5:C5"/>
    <mergeCell ref="N5:N6"/>
    <mergeCell ref="AI5:AI6"/>
    <mergeCell ref="AH5:AH6"/>
  </mergeCells>
  <pageMargins left="0.59055118110236227" right="0.39370078740157483" top="0.59055118110236227" bottom="0.59055118110236227" header="0" footer="0.51181102362204722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 по доходам_1</vt:lpstr>
      <vt:lpstr>'КП по доходам_1'!Заголовки_для_печати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2024-04-17T09:49:39Z</cp:lastPrinted>
  <dcterms:created xsi:type="dcterms:W3CDTF">2024-04-08T08:58:18Z</dcterms:created>
  <dcterms:modified xsi:type="dcterms:W3CDTF">2024-04-17T09:49:50Z</dcterms:modified>
</cp:coreProperties>
</file>