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балансировк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<sst xmlns="http://schemas.openxmlformats.org/spreadsheetml/2006/main" count="97" uniqueCount="71">
  <si>
    <t xml:space="preserve"> Сводный расчет обеспеченности текущих обязательств бюджета района на 2019 год за счет собственных источников, предложенный к включению в бюджет.</t>
  </si>
  <si>
    <t xml:space="preserve">наименование распорядителя</t>
  </si>
  <si>
    <t xml:space="preserve">форма обеспечения</t>
  </si>
  <si>
    <t xml:space="preserve">размер согласованной потребности</t>
  </si>
  <si>
    <t xml:space="preserve">предложения по включению в бюджет </t>
  </si>
  <si>
    <t xml:space="preserve">2018 год</t>
  </si>
  <si>
    <t xml:space="preserve">2019 год</t>
  </si>
  <si>
    <t xml:space="preserve">всего</t>
  </si>
  <si>
    <t xml:space="preserve">в том числе</t>
  </si>
  <si>
    <t xml:space="preserve">ФОТ с ЕСН</t>
  </si>
  <si>
    <t xml:space="preserve">ЖКУ </t>
  </si>
  <si>
    <t xml:space="preserve">мат. затраты</t>
  </si>
  <si>
    <t xml:space="preserve">Иные выплаты и мероприятия</t>
  </si>
  <si>
    <t xml:space="preserve">мат. затр. за счет ПД</t>
  </si>
  <si>
    <t xml:space="preserve">ЖКУ</t>
  </si>
  <si>
    <t xml:space="preserve">Иные выплаты мероприятия</t>
  </si>
  <si>
    <t xml:space="preserve"> Из  гр.12 ПД</t>
  </si>
  <si>
    <t xml:space="preserve">1. АЛМР, всего по ГРБС</t>
  </si>
  <si>
    <t xml:space="preserve"> - функц. Администрации</t>
  </si>
  <si>
    <t xml:space="preserve">смета</t>
  </si>
  <si>
    <t xml:space="preserve">Эфф.управ. МЦП</t>
  </si>
  <si>
    <t xml:space="preserve"> - представит. раксходы</t>
  </si>
  <si>
    <t xml:space="preserve"> -проведение торжественных мероприятий </t>
  </si>
  <si>
    <t xml:space="preserve">Исполнение судебных актов</t>
  </si>
  <si>
    <t xml:space="preserve"> - пенсии</t>
  </si>
  <si>
    <t xml:space="preserve"> - резервный фонд ЧС</t>
  </si>
  <si>
    <t xml:space="preserve">фонд</t>
  </si>
  <si>
    <t xml:space="preserve"> - резервный фонд </t>
  </si>
  <si>
    <t xml:space="preserve"> - обслуживание долга</t>
  </si>
  <si>
    <t xml:space="preserve"> - резервируемые РО</t>
  </si>
  <si>
    <t xml:space="preserve"> Подпрограмма  жил. Фонда МЦП</t>
  </si>
  <si>
    <t xml:space="preserve"> Подпрограмма Кап. вл. Ком.ифр. МЦП</t>
  </si>
  <si>
    <t xml:space="preserve">содержание захоронений СП</t>
  </si>
  <si>
    <t xml:space="preserve">Межпос.библ. МЦП</t>
  </si>
  <si>
    <t xml:space="preserve"> - ККЦ  МЦП Подпрограмма Ж Ф</t>
  </si>
  <si>
    <t xml:space="preserve">субсидия</t>
  </si>
  <si>
    <t xml:space="preserve">6. Архив</t>
  </si>
  <si>
    <t xml:space="preserve">Профилактика Экстремизма</t>
  </si>
  <si>
    <t xml:space="preserve">Комп. С молодежью </t>
  </si>
  <si>
    <t xml:space="preserve">содержаниевоинск.  Захоронений </t>
  </si>
  <si>
    <t xml:space="preserve">Физкультура и спорт МЦП</t>
  </si>
  <si>
    <t xml:space="preserve">9. Поддержка М и С.пред. МЦП, всего</t>
  </si>
  <si>
    <t xml:space="preserve">ВП Обеспечение жильем</t>
  </si>
  <si>
    <t xml:space="preserve">4. МКУ ХУ</t>
  </si>
  <si>
    <t xml:space="preserve">2. Совет</t>
  </si>
  <si>
    <t xml:space="preserve">3. КЗИО </t>
  </si>
  <si>
    <t xml:space="preserve">5. РУО, всего</t>
  </si>
  <si>
    <t xml:space="preserve"> - казенные</t>
  </si>
  <si>
    <t xml:space="preserve"> - бюджетные</t>
  </si>
  <si>
    <t xml:space="preserve">МЦП Физкультура и спорт</t>
  </si>
  <si>
    <t xml:space="preserve">11. КСК</t>
  </si>
  <si>
    <t xml:space="preserve">12. МБТ</t>
  </si>
  <si>
    <t xml:space="preserve">-исполн. полномочий стп.15 ч.1 ст.15</t>
  </si>
  <si>
    <t xml:space="preserve">-исполн. полномочий п.6часть 1 ст.14</t>
  </si>
  <si>
    <t xml:space="preserve">ИТОГО МБ</t>
  </si>
  <si>
    <t xml:space="preserve">Субвенции</t>
  </si>
  <si>
    <t xml:space="preserve">Субсидии</t>
  </si>
  <si>
    <t xml:space="preserve">Всего расходы</t>
  </si>
  <si>
    <t xml:space="preserve">Всего доходы</t>
  </si>
  <si>
    <t xml:space="preserve">Дефицит</t>
  </si>
  <si>
    <t xml:space="preserve">1. Ожидаемые доходы для покрытия текущих обязательств — 189299,8 млн. рублей ( 152,8008  м.р. налоговые, неналоговые и 36,047 м.р. дотация ИМТ пос.0,452);</t>
  </si>
  <si>
    <t xml:space="preserve">2. Предельный расчетный дефицит -  15,280 млн. рублей </t>
  </si>
  <si>
    <t xml:space="preserve">3. Предложения по формированию бюджета предусматривают:</t>
  </si>
  <si>
    <t xml:space="preserve"> - обеспечение принятых к формированию бюджета расходов на оплату труда с ЕСН -100 процентов;</t>
  </si>
  <si>
    <t xml:space="preserve"> - обеспечение принятых к формированию бюджета расходов на оплату ЖКУ — 100 процентов;</t>
  </si>
  <si>
    <t xml:space="preserve"> - обеспечение принятых к формированию бюджета публичных обязательств - 100 процентов;</t>
  </si>
  <si>
    <t xml:space="preserve"> - уплата налогов (по ставкам 2017 года)- 100 процентов;</t>
  </si>
  <si>
    <t xml:space="preserve"> - обеспечение других принятых к формированию бюджета расходов - 50 процентов и менее;</t>
  </si>
  <si>
    <t xml:space="preserve">Программные мероприятия МБ</t>
  </si>
  <si>
    <t xml:space="preserve">Ус. утв.</t>
  </si>
  <si>
    <t xml:space="preserve">Непрограммные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</si>
</sst>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0"/>
    <numFmt numFmtId="166" formatCode="0"/>
    <numFmt numFmtId="167" formatCode="#,##0.00"/>
    <numFmt numFmtId="168" formatCode="#,##0.00;[RED]\-#,##0.00;0.00"/>
    <numFmt numFmtId="169" formatCode="#.00"/>
    <numFmt numFmtId="170" formatCode="0.000"/>
    <numFmt numFmtId="171" formatCode="#,##0.000"/>
    <numFmt numFmtId="172" formatCode="#,##0.0"/>
  </numFmts>
  <fonts count="9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1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0"/>
      <name val="Arial"/>
      <family val="0"/>
      <charset val="1"/>
    </font>
    <font>
      <b val="true"/>
      <sz val="1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true"/>
  </sheetPr>
  <dimension ref="A1:R1048576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B1" activeCellId="0" sqref="B1"/>
    </sheetView>
  </sheetViews>
  <sheetFormatPr defaultRowHeight="12.75" zeroHeight="false" outlineLevelRow="0" outlineLevelCol="0"/>
  <cols>
    <col collapsed="false" customWidth="true" hidden="false" outlineLevel="0" max="1" min="1" style="0" width="22.14"/>
    <col collapsed="false" customWidth="true" hidden="false" outlineLevel="0" max="2" min="2" style="0" width="8.67"/>
    <col collapsed="false" customWidth="true" hidden="false" outlineLevel="0" max="3" min="3" style="0" width="13.43"/>
    <col collapsed="false" customWidth="true" hidden="false" outlineLevel="0" max="4" min="4" style="0" width="10.97"/>
    <col collapsed="false" customWidth="true" hidden="false" outlineLevel="0" max="8" min="5" style="0" width="9.29"/>
    <col collapsed="false" customWidth="true" hidden="false" outlineLevel="0" max="9" min="9" style="0" width="9.71"/>
    <col collapsed="false" customWidth="true" hidden="false" outlineLevel="0" max="10" min="10" style="0" width="9.29"/>
    <col collapsed="false" customWidth="true" hidden="false" outlineLevel="0" max="11" min="11" style="1" width="9.29"/>
    <col collapsed="false" customWidth="true" hidden="false" outlineLevel="0" max="12" min="12" style="0" width="9.29"/>
    <col collapsed="false" customWidth="true" hidden="false" outlineLevel="0" max="13" min="13" style="1" width="9.29"/>
    <col collapsed="false" customWidth="true" hidden="false" outlineLevel="0" max="14" min="14" style="0" width="9.29"/>
    <col collapsed="false" customWidth="true" hidden="false" outlineLevel="0" max="15" min="15" style="2" width="9.71"/>
    <col collapsed="false" customWidth="true" hidden="false" outlineLevel="0" max="16" min="16" style="2" width="9.32"/>
    <col collapsed="false" customWidth="true" hidden="false" outlineLevel="0" max="1025" min="17" style="0" width="8.67"/>
  </cols>
  <sheetData>
    <row r="1" customFormat="false" ht="27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customFormat="false" ht="12.75" hidden="false" customHeight="fals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5"/>
      <c r="L2" s="4"/>
      <c r="M2" s="5"/>
      <c r="N2" s="4"/>
      <c r="O2" s="6"/>
      <c r="P2" s="6"/>
    </row>
    <row r="3" customFormat="false" ht="12.75" hidden="false" customHeight="true" outlineLevel="0" collapsed="false">
      <c r="A3" s="7" t="s">
        <v>1</v>
      </c>
      <c r="B3" s="7" t="s">
        <v>2</v>
      </c>
      <c r="C3" s="7" t="s">
        <v>3</v>
      </c>
      <c r="D3" s="7"/>
      <c r="E3" s="7"/>
      <c r="F3" s="7"/>
      <c r="G3" s="7"/>
      <c r="H3" s="7"/>
      <c r="I3" s="7" t="s">
        <v>4</v>
      </c>
      <c r="J3" s="7"/>
      <c r="K3" s="7"/>
      <c r="L3" s="7"/>
      <c r="M3" s="7"/>
      <c r="N3" s="7"/>
      <c r="O3" s="8" t="s">
        <v>5</v>
      </c>
      <c r="P3" s="8" t="s">
        <v>6</v>
      </c>
    </row>
    <row r="4" customFormat="false" ht="12.75" hidden="false" customHeight="true" outlineLevel="0" collapsed="false">
      <c r="A4" s="7"/>
      <c r="B4" s="7"/>
      <c r="C4" s="7" t="s">
        <v>7</v>
      </c>
      <c r="D4" s="7" t="s">
        <v>8</v>
      </c>
      <c r="E4" s="7"/>
      <c r="F4" s="7"/>
      <c r="G4" s="7"/>
      <c r="H4" s="7"/>
      <c r="I4" s="7" t="s">
        <v>7</v>
      </c>
      <c r="J4" s="7" t="s">
        <v>8</v>
      </c>
      <c r="K4" s="7"/>
      <c r="L4" s="7"/>
      <c r="M4" s="7"/>
      <c r="N4" s="7"/>
      <c r="O4" s="8"/>
      <c r="P4" s="8"/>
    </row>
    <row r="5" customFormat="false" ht="46.25" hidden="false" customHeight="false" outlineLevel="0" collapsed="false">
      <c r="A5" s="7"/>
      <c r="B5" s="7"/>
      <c r="C5" s="7"/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/>
      <c r="J5" s="7" t="s">
        <v>9</v>
      </c>
      <c r="K5" s="9" t="s">
        <v>14</v>
      </c>
      <c r="L5" s="7" t="s">
        <v>11</v>
      </c>
      <c r="M5" s="9" t="s">
        <v>15</v>
      </c>
      <c r="N5" s="7" t="s">
        <v>16</v>
      </c>
      <c r="O5" s="8"/>
      <c r="P5" s="8"/>
    </row>
    <row r="6" customFormat="false" ht="12.75" hidden="false" customHeight="false" outlineLevel="0" collapsed="false">
      <c r="A6" s="10" t="n">
        <v>1</v>
      </c>
      <c r="B6" s="10" t="n">
        <v>2</v>
      </c>
      <c r="C6" s="10" t="n">
        <v>3</v>
      </c>
      <c r="D6" s="10" t="n">
        <v>4</v>
      </c>
      <c r="E6" s="10" t="n">
        <v>5</v>
      </c>
      <c r="F6" s="10" t="n">
        <v>6</v>
      </c>
      <c r="G6" s="10" t="n">
        <v>7</v>
      </c>
      <c r="H6" s="10" t="n">
        <v>8</v>
      </c>
      <c r="I6" s="10" t="n">
        <v>9</v>
      </c>
      <c r="J6" s="10" t="n">
        <v>10</v>
      </c>
      <c r="K6" s="11" t="n">
        <v>11</v>
      </c>
      <c r="L6" s="10" t="n">
        <v>12</v>
      </c>
      <c r="M6" s="11" t="n">
        <v>13</v>
      </c>
      <c r="N6" s="10" t="n">
        <v>14</v>
      </c>
      <c r="O6" s="12" t="n">
        <v>15</v>
      </c>
      <c r="P6" s="12" t="n">
        <v>16</v>
      </c>
    </row>
    <row r="7" customFormat="false" ht="12.8" hidden="false" customHeight="false" outlineLevel="0" collapsed="false">
      <c r="A7" s="13" t="s">
        <v>17</v>
      </c>
      <c r="B7" s="13"/>
      <c r="C7" s="14" t="n">
        <f aca="false">C8+C9+C10+C11+C12+C13+C14+C15+C16+C17+C18+C19+C20+C21+C22+C23+C24+C25+C26+C27+C28+C30+C40+C29</f>
        <v>44530.104</v>
      </c>
      <c r="D7" s="13" t="n">
        <f aca="false">D8+D10+D11+D12+D13+D14+D15+D16+D18+D19+D20+D21+D22+D23+D25+D26+D27+D33+D40+D28+D17</f>
        <v>26834.86</v>
      </c>
      <c r="E7" s="13" t="n">
        <f aca="false">E8+E10+E11+E12+E13+E14+E15+E16+E18+E19+E20+E21+E22+E23+E25+E26+E27+E33+E40+E28+E17</f>
        <v>493</v>
      </c>
      <c r="F7" s="13" t="n">
        <f aca="false">F8+F10+F11+F12+F13+F14+F15+F16+F18+F19+F20+F21+F22+F23+F25+F26+F27+F33+F40+F28+F17</f>
        <v>5369.681</v>
      </c>
      <c r="G7" s="13" t="n">
        <f aca="false">G8+G10+G11+G12+G13+G14+G15+G16+G18+G19+G20+G21+G22+G23+G25+G26+G27+G33+G40+G28+G17</f>
        <v>4444.983</v>
      </c>
      <c r="H7" s="13" t="n">
        <f aca="false">H8+H10+H11+H12+H13+H14+H15+H16+H18+H19+H20+H21+H22+H23+H25+H26+H27+H33+H40+H28+H17</f>
        <v>0</v>
      </c>
      <c r="I7" s="13" t="n">
        <f aca="false">I8+I9+I10+I11+I12+I13+I14+I15+I16+I17+I18+I19+I20+I21+I22+I23+I24+I25+I26+I27+I28+I30+I40+I29</f>
        <v>42530.104</v>
      </c>
      <c r="J7" s="13" t="n">
        <f aca="false">J8+J10+J11+J12+J13+J14+J15+J16+J18+J19+J20+J21+J22+J23+J25+J26+J27+J33+J40+J28+J17</f>
        <v>26834.86</v>
      </c>
      <c r="K7" s="13" t="n">
        <f aca="false">K8+K10+K11+K12+K13+K14+K15+K16+K18+K19+K20+K21+K22+K23+K25+K26+K27+K33+K40+K28+K17</f>
        <v>493</v>
      </c>
      <c r="L7" s="13" t="n">
        <f aca="false">L8+L10+L11+L12+L13+L14+L15+L16+L18+L19+L20+L21+L22+L23+L25+L26+L27+L33+L40+L28+L17</f>
        <v>5369.681</v>
      </c>
      <c r="M7" s="13" t="n">
        <f aca="false">M8+M10+M11+M12+M13+M14+M15+M16+M18+M19+M20+M21+M22+M23+M25+M26+M27+M33+M40+M28+M17</f>
        <v>4444.983</v>
      </c>
      <c r="N7" s="13" t="n">
        <f aca="false">N8+N10+N11+N12+N13+N14+N15+N16+N18+N19+N20+N21+N22+N23+N25+N26+N27+N33+N40+N28+N17</f>
        <v>0</v>
      </c>
      <c r="O7" s="13"/>
      <c r="P7" s="13"/>
      <c r="Q7" s="1"/>
      <c r="R7" s="1"/>
    </row>
    <row r="8" customFormat="false" ht="12.8" hidden="false" customHeight="false" outlineLevel="0" collapsed="false">
      <c r="A8" s="13" t="s">
        <v>18</v>
      </c>
      <c r="B8" s="13" t="s">
        <v>19</v>
      </c>
      <c r="C8" s="13" t="n">
        <f aca="false">D8+E8+F8+G8+H8</f>
        <v>23842.15</v>
      </c>
      <c r="D8" s="13" t="n">
        <v>21976</v>
      </c>
      <c r="E8" s="13"/>
      <c r="F8" s="13" t="n">
        <v>1866.15</v>
      </c>
      <c r="G8" s="13"/>
      <c r="H8" s="13"/>
      <c r="I8" s="15" t="n">
        <f aca="false">J8+K8+L8+M8+N8</f>
        <v>23842.15</v>
      </c>
      <c r="J8" s="15" t="n">
        <v>21976</v>
      </c>
      <c r="K8" s="15"/>
      <c r="L8" s="13" t="n">
        <v>1866.15</v>
      </c>
      <c r="M8" s="15"/>
      <c r="N8" s="15"/>
      <c r="O8" s="15"/>
      <c r="P8" s="15"/>
    </row>
    <row r="9" customFormat="false" ht="12.8" hidden="false" customHeight="false" outlineLevel="0" collapsed="false">
      <c r="A9" s="13" t="s">
        <v>20</v>
      </c>
      <c r="B9" s="13"/>
      <c r="C9" s="13" t="n">
        <f aca="false">F9</f>
        <v>140</v>
      </c>
      <c r="D9" s="13"/>
      <c r="E9" s="13"/>
      <c r="F9" s="13" t="n">
        <v>140</v>
      </c>
      <c r="G9" s="13"/>
      <c r="H9" s="13"/>
      <c r="I9" s="15" t="n">
        <f aca="false">J9+K9+L9+M9+N9</f>
        <v>140</v>
      </c>
      <c r="J9" s="15"/>
      <c r="K9" s="15"/>
      <c r="L9" s="13" t="n">
        <v>140</v>
      </c>
      <c r="M9" s="15"/>
      <c r="N9" s="15"/>
      <c r="O9" s="15"/>
      <c r="P9" s="15"/>
    </row>
    <row r="10" customFormat="false" ht="12.8" hidden="false" customHeight="false" outlineLevel="0" collapsed="false">
      <c r="A10" s="13" t="s">
        <v>21</v>
      </c>
      <c r="B10" s="13" t="s">
        <v>19</v>
      </c>
      <c r="C10" s="13" t="n">
        <f aca="false">D10+E10+F10+G10+H10</f>
        <v>12.5</v>
      </c>
      <c r="D10" s="13"/>
      <c r="E10" s="13"/>
      <c r="F10" s="13"/>
      <c r="G10" s="13" t="n">
        <v>12.5</v>
      </c>
      <c r="H10" s="13"/>
      <c r="I10" s="15" t="n">
        <f aca="false">J10+K10+L10+M10+N10</f>
        <v>12.5</v>
      </c>
      <c r="J10" s="15"/>
      <c r="K10" s="15"/>
      <c r="L10" s="15"/>
      <c r="M10" s="15" t="n">
        <v>12.5</v>
      </c>
      <c r="N10" s="15"/>
      <c r="O10" s="15"/>
      <c r="P10" s="15"/>
      <c r="Q10" s="1"/>
      <c r="R10" s="1"/>
    </row>
    <row r="11" customFormat="false" ht="35.25" hidden="false" customHeight="false" outlineLevel="0" collapsed="false">
      <c r="A11" s="16" t="s">
        <v>22</v>
      </c>
      <c r="B11" s="13" t="s">
        <v>19</v>
      </c>
      <c r="C11" s="13" t="n">
        <f aca="false">D11+D11+E11+G11+H11</f>
        <v>50</v>
      </c>
      <c r="D11" s="13"/>
      <c r="E11" s="13"/>
      <c r="G11" s="17" t="n">
        <v>50</v>
      </c>
      <c r="H11" s="13"/>
      <c r="I11" s="15" t="n">
        <v>50</v>
      </c>
      <c r="J11" s="15"/>
      <c r="K11" s="15"/>
      <c r="L11" s="15"/>
      <c r="M11" s="15" t="n">
        <v>50</v>
      </c>
      <c r="N11" s="15"/>
      <c r="O11" s="15"/>
      <c r="P11" s="15"/>
    </row>
    <row r="12" customFormat="false" ht="24" hidden="false" customHeight="false" outlineLevel="0" collapsed="false">
      <c r="A12" s="16" t="s">
        <v>23</v>
      </c>
      <c r="B12" s="13" t="s">
        <v>19</v>
      </c>
      <c r="C12" s="13" t="n">
        <f aca="false">D12+E12+F12+G12+H12</f>
        <v>200</v>
      </c>
      <c r="D12" s="13"/>
      <c r="E12" s="13"/>
      <c r="F12" s="13"/>
      <c r="G12" s="17" t="n">
        <v>200</v>
      </c>
      <c r="H12" s="13"/>
      <c r="I12" s="15" t="n">
        <f aca="false">J12+K12+L12+M12+N12</f>
        <v>200</v>
      </c>
      <c r="J12" s="15"/>
      <c r="K12" s="15"/>
      <c r="L12" s="15"/>
      <c r="M12" s="15" t="n">
        <v>200</v>
      </c>
      <c r="N12" s="15"/>
      <c r="O12" s="15"/>
      <c r="P12" s="15"/>
    </row>
    <row r="13" customFormat="false" ht="12.8" hidden="false" customHeight="false" outlineLevel="0" collapsed="false">
      <c r="A13" s="13" t="s">
        <v>24</v>
      </c>
      <c r="B13" s="13" t="s">
        <v>19</v>
      </c>
      <c r="C13" s="13" t="n">
        <f aca="false">D13+E13+F13+G13+H13</f>
        <v>27</v>
      </c>
      <c r="D13" s="13"/>
      <c r="E13" s="13"/>
      <c r="F13" s="13"/>
      <c r="G13" s="18" t="n">
        <v>27</v>
      </c>
      <c r="H13" s="13"/>
      <c r="I13" s="15" t="n">
        <f aca="false">J13+K13+L13+M13+N13</f>
        <v>27</v>
      </c>
      <c r="J13" s="15"/>
      <c r="K13" s="15"/>
      <c r="L13" s="15"/>
      <c r="M13" s="15" t="n">
        <v>27</v>
      </c>
      <c r="N13" s="15"/>
      <c r="O13" s="15"/>
      <c r="P13" s="15"/>
    </row>
    <row r="14" customFormat="false" ht="12.8" hidden="false" customHeight="false" outlineLevel="0" collapsed="false">
      <c r="A14" s="13" t="s">
        <v>25</v>
      </c>
      <c r="B14" s="13" t="s">
        <v>26</v>
      </c>
      <c r="C14" s="13" t="n">
        <f aca="false">D14+E14+F14+G14+H14</f>
        <v>450</v>
      </c>
      <c r="D14" s="13"/>
      <c r="E14" s="13"/>
      <c r="F14" s="13"/>
      <c r="G14" s="13" t="n">
        <v>450</v>
      </c>
      <c r="H14" s="13"/>
      <c r="I14" s="15" t="n">
        <f aca="false">J14+K14+L14+M14+N14</f>
        <v>450</v>
      </c>
      <c r="J14" s="15"/>
      <c r="K14" s="15"/>
      <c r="L14" s="15"/>
      <c r="M14" s="15" t="n">
        <v>450</v>
      </c>
      <c r="N14" s="15"/>
      <c r="O14" s="15"/>
      <c r="P14" s="15"/>
    </row>
    <row r="15" customFormat="false" ht="12.8" hidden="false" customHeight="false" outlineLevel="0" collapsed="false">
      <c r="A15" s="13" t="s">
        <v>27</v>
      </c>
      <c r="B15" s="13" t="s">
        <v>26</v>
      </c>
      <c r="C15" s="13" t="n">
        <f aca="false">D15+E15+F15+G15+H15</f>
        <v>100</v>
      </c>
      <c r="D15" s="13"/>
      <c r="E15" s="13"/>
      <c r="F15" s="13"/>
      <c r="G15" s="13" t="n">
        <v>100</v>
      </c>
      <c r="H15" s="13"/>
      <c r="I15" s="15" t="n">
        <f aca="false">J15+K15+L15+M15+N15</f>
        <v>100</v>
      </c>
      <c r="J15" s="15"/>
      <c r="K15" s="15"/>
      <c r="L15" s="15"/>
      <c r="M15" s="15" t="n">
        <v>100</v>
      </c>
      <c r="N15" s="15"/>
      <c r="O15" s="15"/>
      <c r="P15" s="15"/>
    </row>
    <row r="16" customFormat="false" ht="12.8" hidden="false" customHeight="false" outlineLevel="0" collapsed="false">
      <c r="A16" s="13" t="s">
        <v>28</v>
      </c>
      <c r="B16" s="13" t="s">
        <v>19</v>
      </c>
      <c r="C16" s="13" t="n">
        <f aca="false">D16+E16+F16+G16+H16</f>
        <v>1210</v>
      </c>
      <c r="D16" s="13"/>
      <c r="E16" s="13"/>
      <c r="F16" s="13"/>
      <c r="G16" s="13" t="n">
        <v>1210</v>
      </c>
      <c r="H16" s="13"/>
      <c r="I16" s="15" t="n">
        <f aca="false">J16+K16+L16+M16+N16</f>
        <v>1210</v>
      </c>
      <c r="J16" s="15"/>
      <c r="K16" s="15"/>
      <c r="L16" s="15"/>
      <c r="M16" s="15" t="n">
        <v>1210</v>
      </c>
      <c r="N16" s="15"/>
      <c r="O16" s="15"/>
      <c r="P16" s="15"/>
    </row>
    <row r="17" customFormat="false" ht="12.8" hidden="false" customHeight="false" outlineLevel="0" collapsed="false">
      <c r="A17" s="13" t="s">
        <v>29</v>
      </c>
      <c r="B17" s="13" t="s">
        <v>19</v>
      </c>
      <c r="C17" s="17" t="n">
        <v>2000</v>
      </c>
      <c r="D17" s="13"/>
      <c r="E17" s="13"/>
      <c r="F17" s="17"/>
      <c r="G17" s="13" t="n">
        <v>2000</v>
      </c>
      <c r="H17" s="13"/>
      <c r="I17" s="15"/>
      <c r="J17" s="15"/>
      <c r="K17" s="15"/>
      <c r="L17" s="15"/>
      <c r="M17" s="15" t="n">
        <v>2000</v>
      </c>
      <c r="N17" s="15"/>
      <c r="O17" s="15"/>
      <c r="P17" s="15"/>
    </row>
    <row r="18" customFormat="false" ht="24" hidden="false" customHeight="false" outlineLevel="0" collapsed="false">
      <c r="A18" s="19" t="s">
        <v>30</v>
      </c>
      <c r="B18" s="13" t="s">
        <v>19</v>
      </c>
      <c r="C18" s="13" t="n">
        <f aca="false">D18+E18+F18+G18+H18</f>
        <v>1060</v>
      </c>
      <c r="D18" s="17"/>
      <c r="E18" s="17"/>
      <c r="F18" s="17" t="n">
        <v>1060</v>
      </c>
      <c r="G18" s="17"/>
      <c r="H18" s="17"/>
      <c r="I18" s="15" t="n">
        <f aca="false">J18+K18+L18+M18+N18</f>
        <v>1060</v>
      </c>
      <c r="J18" s="15"/>
      <c r="K18" s="15"/>
      <c r="L18" s="15" t="n">
        <v>1060</v>
      </c>
      <c r="M18" s="15"/>
      <c r="N18" s="15"/>
      <c r="O18" s="15"/>
      <c r="P18" s="15"/>
    </row>
    <row r="19" customFormat="false" ht="24" hidden="false" customHeight="false" outlineLevel="0" collapsed="false">
      <c r="A19" s="19" t="s">
        <v>31</v>
      </c>
      <c r="B19" s="13"/>
      <c r="C19" s="13" t="n">
        <f aca="false">D19+E19+F19+G19+H19</f>
        <v>1000</v>
      </c>
      <c r="D19" s="17"/>
      <c r="E19" s="17"/>
      <c r="F19" s="17" t="n">
        <v>1000</v>
      </c>
      <c r="G19" s="17"/>
      <c r="H19" s="17"/>
      <c r="I19" s="15" t="n">
        <f aca="false">J19+K19+L19+M19+N19</f>
        <v>1000</v>
      </c>
      <c r="J19" s="15"/>
      <c r="K19" s="15"/>
      <c r="L19" s="15" t="n">
        <v>1000</v>
      </c>
      <c r="M19" s="15"/>
      <c r="N19" s="15"/>
      <c r="O19" s="15"/>
      <c r="P19" s="15"/>
    </row>
    <row r="20" customFormat="false" ht="24" hidden="false" customHeight="false" outlineLevel="0" collapsed="false">
      <c r="A20" s="19" t="s">
        <v>32</v>
      </c>
      <c r="B20" s="13" t="s">
        <v>19</v>
      </c>
      <c r="C20" s="13" t="n">
        <f aca="false">D20+E20+F20+G20+H20</f>
        <v>330.4</v>
      </c>
      <c r="D20" s="17"/>
      <c r="E20" s="17"/>
      <c r="F20" s="17" t="n">
        <v>330.4</v>
      </c>
      <c r="G20" s="17"/>
      <c r="H20" s="17"/>
      <c r="I20" s="15" t="n">
        <f aca="false">J20+K20+L20+M20+N20</f>
        <v>330.4</v>
      </c>
      <c r="J20" s="15"/>
      <c r="K20" s="15"/>
      <c r="L20" s="15" t="n">
        <v>330.4</v>
      </c>
      <c r="M20" s="15"/>
      <c r="N20" s="15"/>
      <c r="O20" s="15"/>
      <c r="P20" s="15"/>
    </row>
    <row r="21" customFormat="false" ht="12.8" hidden="false" customHeight="false" outlineLevel="0" collapsed="false">
      <c r="A21" s="20" t="s">
        <v>33</v>
      </c>
      <c r="B21" s="13" t="s">
        <v>19</v>
      </c>
      <c r="C21" s="13" t="n">
        <f aca="false">D21+E21+F21+G21+H21</f>
        <v>3087.08</v>
      </c>
      <c r="D21" s="17" t="n">
        <v>2088</v>
      </c>
      <c r="E21" s="17" t="n">
        <v>493</v>
      </c>
      <c r="F21" s="17" t="n">
        <v>506.08</v>
      </c>
      <c r="G21" s="17"/>
      <c r="H21" s="17"/>
      <c r="I21" s="15" t="n">
        <f aca="false">J21+K21+L21+M21+N21</f>
        <v>3087.08</v>
      </c>
      <c r="J21" s="17" t="n">
        <v>2088</v>
      </c>
      <c r="K21" s="17" t="n">
        <v>493</v>
      </c>
      <c r="L21" s="17" t="n">
        <v>506.08</v>
      </c>
      <c r="M21" s="15"/>
      <c r="N21" s="15"/>
      <c r="O21" s="15"/>
      <c r="P21" s="15"/>
    </row>
    <row r="22" customFormat="false" ht="12.8" hidden="false" customHeight="false" outlineLevel="0" collapsed="false">
      <c r="A22" s="13" t="s">
        <v>34</v>
      </c>
      <c r="B22" s="13" t="s">
        <v>35</v>
      </c>
      <c r="C22" s="13" t="n">
        <f aca="false">D22+E22+F22+G22+H22</f>
        <v>1948</v>
      </c>
      <c r="D22" s="13" t="n">
        <v>1948</v>
      </c>
      <c r="E22" s="13"/>
      <c r="F22" s="13"/>
      <c r="G22" s="13"/>
      <c r="H22" s="13"/>
      <c r="I22" s="15" t="n">
        <f aca="false">J22+K22+L22+M22+N22</f>
        <v>1948</v>
      </c>
      <c r="J22" s="15" t="n">
        <v>1948</v>
      </c>
      <c r="K22" s="15"/>
      <c r="L22" s="15"/>
      <c r="M22" s="15"/>
      <c r="N22" s="15"/>
      <c r="O22" s="17"/>
      <c r="P22" s="17"/>
    </row>
    <row r="23" customFormat="false" ht="12.8" hidden="false" customHeight="false" outlineLevel="0" collapsed="false">
      <c r="A23" s="13" t="s">
        <v>36</v>
      </c>
      <c r="B23" s="13" t="s">
        <v>19</v>
      </c>
      <c r="C23" s="21" t="n">
        <f aca="false">D23+E23+F23</f>
        <v>845.06</v>
      </c>
      <c r="D23" s="17" t="n">
        <v>822.86</v>
      </c>
      <c r="E23" s="13"/>
      <c r="F23" s="17" t="n">
        <v>22.2</v>
      </c>
      <c r="G23" s="13"/>
      <c r="H23" s="13"/>
      <c r="I23" s="15" t="n">
        <f aca="false">J23+K23+L23</f>
        <v>845.06</v>
      </c>
      <c r="J23" s="15" t="n">
        <v>822.86</v>
      </c>
      <c r="K23" s="15"/>
      <c r="L23" s="15" t="n">
        <v>22.2</v>
      </c>
      <c r="M23" s="15"/>
      <c r="N23" s="15"/>
      <c r="O23" s="15"/>
      <c r="P23" s="15"/>
    </row>
    <row r="24" customFormat="false" ht="12.8" hidden="false" customHeight="false" outlineLevel="0" collapsed="false">
      <c r="A24" s="13" t="s">
        <v>37</v>
      </c>
      <c r="B24" s="13"/>
      <c r="C24" s="21" t="n">
        <f aca="false">D24+E24+F24+G24</f>
        <v>31.46</v>
      </c>
      <c r="D24" s="17"/>
      <c r="E24" s="13"/>
      <c r="F24" s="17"/>
      <c r="G24" s="13" t="n">
        <v>31.46</v>
      </c>
      <c r="H24" s="13"/>
      <c r="I24" s="15" t="n">
        <f aca="false">J24+K24+L24+M24</f>
        <v>31.46</v>
      </c>
      <c r="J24" s="15"/>
      <c r="K24" s="15"/>
      <c r="L24" s="15"/>
      <c r="M24" s="15" t="n">
        <v>31.46</v>
      </c>
      <c r="N24" s="15"/>
      <c r="O24" s="15"/>
      <c r="P24" s="15"/>
    </row>
    <row r="25" customFormat="false" ht="12.8" hidden="false" customHeight="false" outlineLevel="0" collapsed="false">
      <c r="A25" s="13" t="s">
        <v>38</v>
      </c>
      <c r="B25" s="13" t="s">
        <v>35</v>
      </c>
      <c r="C25" s="13" t="n">
        <f aca="false">D25+E25+F25+G25+H25</f>
        <v>169</v>
      </c>
      <c r="D25" s="13"/>
      <c r="E25" s="13"/>
      <c r="F25" s="13"/>
      <c r="G25" s="13" t="n">
        <v>169</v>
      </c>
      <c r="H25" s="13"/>
      <c r="I25" s="15" t="n">
        <f aca="false">J25+K25+L25+M25+N25</f>
        <v>169</v>
      </c>
      <c r="J25" s="15"/>
      <c r="K25" s="15"/>
      <c r="L25" s="15"/>
      <c r="M25" s="15" t="n">
        <v>169</v>
      </c>
      <c r="N25" s="15"/>
      <c r="O25" s="17"/>
      <c r="P25" s="17"/>
    </row>
    <row r="26" customFormat="false" ht="24" hidden="false" customHeight="false" outlineLevel="0" collapsed="false">
      <c r="A26" s="19" t="s">
        <v>39</v>
      </c>
      <c r="B26" s="13" t="s">
        <v>19</v>
      </c>
      <c r="C26" s="13" t="n">
        <f aca="false">D26+E26+F26+G26+H26</f>
        <v>1.483</v>
      </c>
      <c r="D26" s="17"/>
      <c r="E26" s="17"/>
      <c r="F26" s="17"/>
      <c r="G26" s="17" t="n">
        <v>1.483</v>
      </c>
      <c r="H26" s="17"/>
      <c r="I26" s="22" t="n">
        <f aca="false">J26+K26+L26+M26+N26</f>
        <v>1.483</v>
      </c>
      <c r="J26" s="15"/>
      <c r="K26" s="15"/>
      <c r="L26" s="15"/>
      <c r="M26" s="15" t="n">
        <v>1.483</v>
      </c>
      <c r="N26" s="15"/>
      <c r="O26" s="15"/>
      <c r="P26" s="15"/>
    </row>
    <row r="27" customFormat="false" ht="12.8" hidden="false" customHeight="false" outlineLevel="0" collapsed="false">
      <c r="A27" s="23" t="s">
        <v>40</v>
      </c>
      <c r="B27" s="13" t="s">
        <v>19</v>
      </c>
      <c r="C27" s="13" t="n">
        <f aca="false">D27+E27+F27+G27+H27</f>
        <v>75</v>
      </c>
      <c r="D27" s="17"/>
      <c r="E27" s="17"/>
      <c r="F27" s="17"/>
      <c r="G27" s="17" t="n">
        <v>75</v>
      </c>
      <c r="H27" s="17"/>
      <c r="I27" s="15" t="n">
        <f aca="false">J27+K27+L27+M27+N27</f>
        <v>75</v>
      </c>
      <c r="J27" s="15"/>
      <c r="K27" s="15"/>
      <c r="L27" s="15"/>
      <c r="M27" s="15" t="n">
        <v>75</v>
      </c>
      <c r="N27" s="15"/>
      <c r="O27" s="15"/>
      <c r="P27" s="15"/>
    </row>
    <row r="28" customFormat="false" ht="24" hidden="false" customHeight="false" outlineLevel="0" collapsed="false">
      <c r="A28" s="16" t="s">
        <v>41</v>
      </c>
      <c r="B28" s="13" t="s">
        <v>19</v>
      </c>
      <c r="C28" s="13" t="n">
        <f aca="false">D28+E28+F28+G28+H28</f>
        <v>150</v>
      </c>
      <c r="D28" s="13"/>
      <c r="E28" s="13"/>
      <c r="F28" s="13"/>
      <c r="G28" s="17" t="n">
        <v>150</v>
      </c>
      <c r="H28" s="13"/>
      <c r="I28" s="15" t="n">
        <f aca="false">J28+K28+L28+M28+N28</f>
        <v>150</v>
      </c>
      <c r="J28" s="15"/>
      <c r="K28" s="15"/>
      <c r="L28" s="15"/>
      <c r="M28" s="15" t="n">
        <v>150</v>
      </c>
      <c r="N28" s="15"/>
      <c r="O28" s="15"/>
      <c r="P28" s="15"/>
    </row>
    <row r="29" customFormat="false" ht="12.8" hidden="false" customHeight="false" outlineLevel="0" collapsed="false">
      <c r="A29" s="16" t="s">
        <v>42</v>
      </c>
      <c r="B29" s="13"/>
      <c r="C29" s="13" t="n">
        <f aca="false">D29+E29+F29+G29+H29</f>
        <v>123.1</v>
      </c>
      <c r="D29" s="13"/>
      <c r="E29" s="13"/>
      <c r="F29" s="13"/>
      <c r="G29" s="17" t="n">
        <v>123.1</v>
      </c>
      <c r="H29" s="13"/>
      <c r="I29" s="15" t="n">
        <f aca="false">J29+K29+L29+M29+N29</f>
        <v>123.1</v>
      </c>
      <c r="J29" s="15"/>
      <c r="K29" s="15"/>
      <c r="L29" s="15"/>
      <c r="M29" s="15" t="n">
        <v>123.1</v>
      </c>
      <c r="N29" s="15"/>
      <c r="O29" s="15"/>
      <c r="P29" s="15"/>
    </row>
    <row r="30" customFormat="false" ht="12.8" hidden="false" customHeight="false" outlineLevel="0" collapsed="false">
      <c r="A30" s="13" t="s">
        <v>43</v>
      </c>
      <c r="B30" s="13"/>
      <c r="C30" s="21" t="n">
        <f aca="false">D30+E30+F30</f>
        <v>7093.02</v>
      </c>
      <c r="D30" s="17" t="n">
        <v>5415.02</v>
      </c>
      <c r="E30" s="13" t="n">
        <v>1097</v>
      </c>
      <c r="F30" s="13" t="n">
        <v>581</v>
      </c>
      <c r="G30" s="17"/>
      <c r="H30" s="13"/>
      <c r="I30" s="15" t="n">
        <f aca="false">J30+K30+L30</f>
        <v>7093.02</v>
      </c>
      <c r="J30" s="17" t="n">
        <v>5415.02</v>
      </c>
      <c r="K30" s="13" t="n">
        <v>1097</v>
      </c>
      <c r="L30" s="13" t="n">
        <v>581</v>
      </c>
      <c r="M30" s="15"/>
      <c r="N30" s="15"/>
      <c r="O30" s="15"/>
      <c r="P30" s="15"/>
    </row>
    <row r="31" customFormat="false" ht="12.8" hidden="false" customHeight="false" outlineLevel="0" collapsed="false">
      <c r="A31" s="13" t="s">
        <v>44</v>
      </c>
      <c r="B31" s="13" t="s">
        <v>19</v>
      </c>
      <c r="C31" s="14" t="n">
        <f aca="false">D31+E31+F31</f>
        <v>653.5</v>
      </c>
      <c r="D31" s="13" t="n">
        <v>648</v>
      </c>
      <c r="E31" s="13"/>
      <c r="F31" s="17" t="n">
        <v>5.5</v>
      </c>
      <c r="G31" s="13"/>
      <c r="H31" s="17"/>
      <c r="I31" s="15" t="n">
        <f aca="false">J31+K31+L31</f>
        <v>653.5</v>
      </c>
      <c r="J31" s="15" t="n">
        <v>648</v>
      </c>
      <c r="K31" s="15"/>
      <c r="L31" s="15" t="n">
        <v>5.5</v>
      </c>
      <c r="M31" s="15"/>
      <c r="N31" s="15"/>
      <c r="O31" s="15"/>
      <c r="P31" s="15"/>
    </row>
    <row r="32" customFormat="false" ht="12.8" hidden="false" customHeight="false" outlineLevel="0" collapsed="false">
      <c r="A32" s="13" t="s">
        <v>45</v>
      </c>
      <c r="B32" s="13" t="s">
        <v>19</v>
      </c>
      <c r="C32" s="14" t="n">
        <f aca="false">D32+E32+F32</f>
        <v>8768.42</v>
      </c>
      <c r="D32" s="17" t="n">
        <f aca="false">'[2]свод по грбс 2018 (1)'!i8</f>
        <v>2837.058</v>
      </c>
      <c r="E32" s="13"/>
      <c r="F32" s="17" t="n">
        <f aca="false">'[2]свод по грбс 2018 (1)'!k8</f>
        <v>5931.362</v>
      </c>
      <c r="G32" s="13"/>
      <c r="H32" s="13"/>
      <c r="I32" s="15" t="n">
        <f aca="false">J32+K32+L32</f>
        <v>8768.42</v>
      </c>
      <c r="J32" s="15" t="n">
        <v>2837.06</v>
      </c>
      <c r="K32" s="15"/>
      <c r="L32" s="15" t="n">
        <v>5931.36</v>
      </c>
      <c r="M32" s="15"/>
      <c r="N32" s="15"/>
      <c r="O32" s="15"/>
      <c r="P32" s="15"/>
    </row>
    <row r="33" customFormat="false" ht="12.8" hidden="false" customHeight="false" outlineLevel="0" collapsed="false">
      <c r="A33" s="13"/>
      <c r="B33" s="13" t="s">
        <v>19</v>
      </c>
      <c r="C33" s="13"/>
      <c r="D33" s="17"/>
      <c r="E33" s="17"/>
      <c r="F33" s="17"/>
      <c r="G33" s="17"/>
      <c r="H33" s="13"/>
      <c r="I33" s="15"/>
      <c r="J33" s="15"/>
      <c r="K33" s="15"/>
      <c r="L33" s="15"/>
      <c r="M33" s="15"/>
      <c r="N33" s="15"/>
      <c r="O33" s="15"/>
      <c r="P33" s="15"/>
    </row>
    <row r="34" customFormat="false" ht="12.8" hidden="false" customHeight="false" outlineLevel="0" collapsed="false">
      <c r="A34" s="13" t="s">
        <v>46</v>
      </c>
      <c r="B34" s="13"/>
      <c r="C34" s="14" t="n">
        <f aca="false">C35+C36+C37</f>
        <v>142393.34</v>
      </c>
      <c r="D34" s="13" t="n">
        <f aca="false">D35+D36</f>
        <v>95269.14</v>
      </c>
      <c r="E34" s="13" t="n">
        <f aca="false">E35+E36</f>
        <v>24751.3</v>
      </c>
      <c r="F34" s="13" t="n">
        <f aca="false">F35+F36</f>
        <v>22063.05</v>
      </c>
      <c r="G34" s="13" t="n">
        <f aca="false">G35+G36</f>
        <v>0</v>
      </c>
      <c r="H34" s="13" t="n">
        <f aca="false">H35+H36</f>
        <v>11146</v>
      </c>
      <c r="I34" s="13" t="n">
        <f aca="false">I35+I36+I37</f>
        <v>142393.34</v>
      </c>
      <c r="J34" s="13" t="n">
        <f aca="false">J35+J36</f>
        <v>95269.14</v>
      </c>
      <c r="K34" s="13" t="n">
        <f aca="false">K35+K36</f>
        <v>24751.3</v>
      </c>
      <c r="L34" s="13" t="n">
        <f aca="false">L35+L36</f>
        <v>22063.05</v>
      </c>
      <c r="M34" s="13" t="n">
        <f aca="false">M35+M36</f>
        <v>0</v>
      </c>
      <c r="N34" s="13" t="n">
        <f aca="false">N35+N36</f>
        <v>11146</v>
      </c>
      <c r="O34" s="15"/>
      <c r="P34" s="15"/>
    </row>
    <row r="35" customFormat="false" ht="12.8" hidden="false" customHeight="false" outlineLevel="0" collapsed="false">
      <c r="A35" s="13" t="s">
        <v>47</v>
      </c>
      <c r="B35" s="13" t="s">
        <v>19</v>
      </c>
      <c r="C35" s="21" t="n">
        <f aca="false">D35+E35+F35</f>
        <v>111340.89</v>
      </c>
      <c r="D35" s="15" t="n">
        <v>71127.24</v>
      </c>
      <c r="E35" s="15" t="n">
        <v>20301.5</v>
      </c>
      <c r="F35" s="15" t="n">
        <v>19912.15</v>
      </c>
      <c r="G35" s="13"/>
      <c r="H35" s="13" t="n">
        <v>11146</v>
      </c>
      <c r="I35" s="15" t="n">
        <f aca="false">J35+K35+L35</f>
        <v>111340.89</v>
      </c>
      <c r="J35" s="15" t="n">
        <v>71127.24</v>
      </c>
      <c r="K35" s="15" t="n">
        <v>20301.5</v>
      </c>
      <c r="L35" s="15" t="n">
        <v>19912.15</v>
      </c>
      <c r="M35" s="15"/>
      <c r="N35" s="15" t="n">
        <v>11146</v>
      </c>
      <c r="O35" s="15"/>
      <c r="P35" s="15"/>
    </row>
    <row r="36" customFormat="false" ht="12.8" hidden="false" customHeight="false" outlineLevel="0" collapsed="false">
      <c r="A36" s="13" t="s">
        <v>48</v>
      </c>
      <c r="B36" s="13" t="s">
        <v>35</v>
      </c>
      <c r="C36" s="21" t="n">
        <f aca="false">D36+E36+F36</f>
        <v>30742.6</v>
      </c>
      <c r="D36" s="15" t="n">
        <v>24141.9</v>
      </c>
      <c r="E36" s="13" t="n">
        <v>4449.8</v>
      </c>
      <c r="F36" s="13" t="n">
        <v>2150.9</v>
      </c>
      <c r="G36" s="13"/>
      <c r="H36" s="13"/>
      <c r="I36" s="15" t="n">
        <f aca="false">J36+K36+L36</f>
        <v>30742.6</v>
      </c>
      <c r="J36" s="15" t="n">
        <v>24141.9</v>
      </c>
      <c r="K36" s="15" t="n">
        <v>4449.8</v>
      </c>
      <c r="L36" s="15" t="n">
        <v>2150.9</v>
      </c>
      <c r="M36" s="15"/>
      <c r="N36" s="15"/>
      <c r="O36" s="15"/>
      <c r="P36" s="15"/>
    </row>
    <row r="37" customFormat="false" ht="12.8" hidden="false" customHeight="false" outlineLevel="0" collapsed="false">
      <c r="A37" s="13" t="s">
        <v>49</v>
      </c>
      <c r="B37" s="13"/>
      <c r="C37" s="13" t="n">
        <f aca="false">D37+E37+F37+G37+H37</f>
        <v>309.85</v>
      </c>
      <c r="D37" s="15"/>
      <c r="E37" s="13"/>
      <c r="F37" s="13"/>
      <c r="G37" s="13" t="n">
        <v>309.85</v>
      </c>
      <c r="H37" s="13"/>
      <c r="I37" s="15" t="n">
        <f aca="false">J37+K37+L37+M37+N37</f>
        <v>309.85</v>
      </c>
      <c r="J37" s="15"/>
      <c r="K37" s="15"/>
      <c r="L37" s="15"/>
      <c r="M37" s="15" t="n">
        <v>309.85</v>
      </c>
      <c r="N37" s="15"/>
      <c r="O37" s="15"/>
      <c r="P37" s="15"/>
    </row>
    <row r="38" customFormat="false" ht="12.8" hidden="false" customHeight="false" outlineLevel="0" collapsed="false">
      <c r="A38" s="16"/>
      <c r="B38" s="13" t="s">
        <v>19</v>
      </c>
      <c r="C38" s="21" t="n">
        <f aca="false">D38+E38+F38</f>
        <v>0</v>
      </c>
      <c r="D38" s="13"/>
      <c r="E38" s="13"/>
      <c r="F38" s="13"/>
      <c r="G38" s="17"/>
      <c r="H38" s="13"/>
      <c r="I38" s="15" t="n">
        <f aca="false">J38+K38+L38</f>
        <v>0</v>
      </c>
      <c r="J38" s="15"/>
      <c r="K38" s="15"/>
      <c r="L38" s="15"/>
      <c r="M38" s="15"/>
      <c r="N38" s="15"/>
      <c r="O38" s="15"/>
      <c r="P38" s="15"/>
    </row>
    <row r="39" customFormat="false" ht="12.8" hidden="false" customHeight="false" outlineLevel="0" collapsed="false">
      <c r="A39" s="13" t="s">
        <v>50</v>
      </c>
      <c r="B39" s="13" t="s">
        <v>19</v>
      </c>
      <c r="C39" s="24" t="n">
        <f aca="false">D39+E39+F39</f>
        <v>2942.8</v>
      </c>
      <c r="D39" s="13" t="n">
        <v>2903.8</v>
      </c>
      <c r="E39" s="13"/>
      <c r="F39" s="13" t="n">
        <v>39</v>
      </c>
      <c r="G39" s="13"/>
      <c r="H39" s="13"/>
      <c r="I39" s="15" t="n">
        <f aca="false">J39+K39+L39</f>
        <v>2942.8</v>
      </c>
      <c r="J39" s="13" t="n">
        <v>2903.8</v>
      </c>
      <c r="K39" s="13"/>
      <c r="L39" s="13" t="n">
        <v>39</v>
      </c>
      <c r="M39" s="15"/>
      <c r="N39" s="15"/>
      <c r="O39" s="15"/>
      <c r="P39" s="15"/>
    </row>
    <row r="40" customFormat="false" ht="12.8" hidden="false" customHeight="false" outlineLevel="0" collapsed="false">
      <c r="A40" s="13" t="s">
        <v>51</v>
      </c>
      <c r="B40" s="13"/>
      <c r="C40" s="17" t="n">
        <f aca="false">F40+E40+D40</f>
        <v>584.851</v>
      </c>
      <c r="D40" s="13"/>
      <c r="E40" s="13"/>
      <c r="F40" s="13" t="n">
        <f aca="false">F41+F42</f>
        <v>584.851</v>
      </c>
      <c r="G40" s="17"/>
      <c r="H40" s="13"/>
      <c r="I40" s="15" t="n">
        <f aca="false">J40+K40+L40</f>
        <v>584.851</v>
      </c>
      <c r="J40" s="15"/>
      <c r="K40" s="15"/>
      <c r="L40" s="13" t="n">
        <f aca="false">L41+L42</f>
        <v>584.851</v>
      </c>
      <c r="M40" s="15"/>
      <c r="N40" s="15"/>
      <c r="O40" s="15"/>
      <c r="P40" s="15"/>
    </row>
    <row r="41" customFormat="false" ht="24" hidden="false" customHeight="false" outlineLevel="0" collapsed="false">
      <c r="A41" s="16" t="s">
        <v>52</v>
      </c>
      <c r="B41" s="13"/>
      <c r="C41" s="17" t="n">
        <f aca="false">F41+E41+D41</f>
        <v>344.851</v>
      </c>
      <c r="D41" s="13"/>
      <c r="E41" s="13"/>
      <c r="F41" s="13" t="n">
        <v>344.851</v>
      </c>
      <c r="G41" s="17"/>
      <c r="H41" s="13"/>
      <c r="I41" s="15" t="n">
        <f aca="false">J41+K41+L41</f>
        <v>344.851</v>
      </c>
      <c r="J41" s="15"/>
      <c r="K41" s="15"/>
      <c r="L41" s="15" t="n">
        <v>344.851</v>
      </c>
      <c r="M41" s="15"/>
      <c r="N41" s="15"/>
      <c r="O41" s="15"/>
      <c r="P41" s="15"/>
    </row>
    <row r="42" customFormat="false" ht="24" hidden="false" customHeight="false" outlineLevel="0" collapsed="false">
      <c r="A42" s="16" t="s">
        <v>53</v>
      </c>
      <c r="B42" s="13"/>
      <c r="C42" s="17" t="n">
        <f aca="false">F42+E42+D42</f>
        <v>240</v>
      </c>
      <c r="D42" s="13"/>
      <c r="E42" s="13"/>
      <c r="F42" s="13" t="n">
        <v>240</v>
      </c>
      <c r="G42" s="17"/>
      <c r="H42" s="13"/>
      <c r="I42" s="15" t="n">
        <f aca="false">J42+K42+L42</f>
        <v>240</v>
      </c>
      <c r="J42" s="15"/>
      <c r="K42" s="15"/>
      <c r="L42" s="15" t="n">
        <v>240</v>
      </c>
      <c r="M42" s="15"/>
      <c r="N42" s="15"/>
      <c r="O42" s="15"/>
      <c r="P42" s="15"/>
    </row>
    <row r="43" s="27" customFormat="true" ht="12.8" hidden="false" customHeight="false" outlineLevel="0" collapsed="false">
      <c r="A43" s="25" t="s">
        <v>54</v>
      </c>
      <c r="B43" s="25"/>
      <c r="C43" s="26" t="n">
        <f aca="false">SUM(C7+C31+C32+C34+C39)</f>
        <v>199288.164</v>
      </c>
      <c r="D43" s="26" t="n">
        <f aca="false">SUM(D7+D31+D32+D34+D39)</f>
        <v>128492.858</v>
      </c>
      <c r="E43" s="26" t="n">
        <f aca="false">SUM(E7+E31+E32+E34+E39)</f>
        <v>25244.3</v>
      </c>
      <c r="F43" s="26" t="n">
        <f aca="false">SUM(F7+F31+F32+F34+F39)</f>
        <v>33408.593</v>
      </c>
      <c r="G43" s="26" t="n">
        <f aca="false">SUM(G7+G31+G32+G34+G39)</f>
        <v>4444.983</v>
      </c>
      <c r="H43" s="26" t="n">
        <f aca="false">SUM(H7+H31+H32+H34+H39)</f>
        <v>11146</v>
      </c>
      <c r="I43" s="26" t="n">
        <f aca="false">SUM(I7+I31+I32+I34+I39)</f>
        <v>197288.164</v>
      </c>
      <c r="J43" s="26" t="n">
        <f aca="false">SUM(J7+J31+J32+J34+J39)</f>
        <v>128492.86</v>
      </c>
      <c r="K43" s="26" t="n">
        <f aca="false">SUM(K7+K31+K32+K34+K39)</f>
        <v>25244.3</v>
      </c>
      <c r="L43" s="26" t="n">
        <f aca="false">SUM(L7+L31+L32+L34+L39)</f>
        <v>33408.591</v>
      </c>
      <c r="M43" s="26" t="n">
        <f aca="false">SUM(M7+M31+M32+M34+M39)</f>
        <v>4444.983</v>
      </c>
      <c r="N43" s="26" t="n">
        <f aca="false">SUM(N7+N31+N32+N34+N39)</f>
        <v>11146</v>
      </c>
      <c r="O43" s="26" t="n">
        <v>141705</v>
      </c>
      <c r="P43" s="26" t="n">
        <v>139852</v>
      </c>
    </row>
    <row r="44" s="27" customFormat="true" ht="12.8" hidden="false" customHeight="false" outlineLevel="0" collapsed="false">
      <c r="A44" s="25" t="s">
        <v>55</v>
      </c>
      <c r="B44" s="25"/>
      <c r="C44" s="26" t="n">
        <v>136872.2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 t="n">
        <v>123323.3</v>
      </c>
      <c r="P44" s="26" t="n">
        <v>116539.4</v>
      </c>
    </row>
    <row r="45" s="27" customFormat="true" ht="12.8" hidden="false" customHeight="false" outlineLevel="0" collapsed="false">
      <c r="A45" s="25" t="s">
        <v>56</v>
      </c>
      <c r="B45" s="25"/>
      <c r="C45" s="26" t="n">
        <v>12223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</row>
    <row r="46" s="27" customFormat="true" ht="12.8" hidden="false" customHeight="false" outlineLevel="0" collapsed="false">
      <c r="A46" s="25" t="s">
        <v>57</v>
      </c>
      <c r="B46" s="25"/>
      <c r="C46" s="28" t="n">
        <f aca="false">C43+C44+C45</f>
        <v>348383.364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 t="n">
        <f aca="false">O43+O44+O45</f>
        <v>265028.3</v>
      </c>
      <c r="P46" s="26" t="n">
        <f aca="false">P43+P44+P45</f>
        <v>256391.4</v>
      </c>
    </row>
    <row r="47" s="27" customFormat="true" ht="12.8" hidden="false" customHeight="false" outlineLevel="0" collapsed="false">
      <c r="A47" s="25" t="s">
        <v>58</v>
      </c>
      <c r="B47" s="25"/>
      <c r="C47" s="26" t="n">
        <v>338395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9" t="n">
        <v>254457.1</v>
      </c>
      <c r="P47" s="26" t="n">
        <v>243678.4</v>
      </c>
    </row>
    <row r="48" s="27" customFormat="true" ht="12.8" hidden="false" customHeight="false" outlineLevel="0" collapsed="false">
      <c r="A48" s="30" t="s">
        <v>59</v>
      </c>
      <c r="B48" s="30"/>
      <c r="C48" s="29" t="n">
        <f aca="false">SUM(C47-C46)</f>
        <v>-9988.364</v>
      </c>
      <c r="D48" s="30"/>
      <c r="E48" s="29"/>
      <c r="F48" s="30"/>
      <c r="G48" s="30"/>
      <c r="H48" s="30"/>
      <c r="I48" s="29"/>
      <c r="J48" s="29"/>
      <c r="K48" s="31"/>
      <c r="L48" s="30"/>
      <c r="M48" s="31"/>
      <c r="N48" s="30"/>
      <c r="O48" s="29" t="n">
        <f aca="false">SUM(O47-O46)</f>
        <v>-10571.2</v>
      </c>
      <c r="P48" s="29" t="n">
        <f aca="false">SUM(P47-P46)</f>
        <v>-12713</v>
      </c>
      <c r="Q48" s="29"/>
    </row>
    <row r="49" customFormat="false" ht="12.75" hidden="false" customHeight="false" outlineLevel="0" collapsed="false">
      <c r="A49" s="4"/>
      <c r="B49" s="4"/>
      <c r="C49" s="4" t="s">
        <v>60</v>
      </c>
      <c r="D49" s="4"/>
      <c r="E49" s="4"/>
      <c r="F49" s="4"/>
      <c r="G49" s="4"/>
      <c r="H49" s="4"/>
      <c r="I49" s="4"/>
      <c r="J49" s="4"/>
      <c r="K49" s="5"/>
      <c r="L49" s="4"/>
      <c r="M49" s="5"/>
      <c r="N49" s="4"/>
      <c r="O49" s="6"/>
      <c r="P49" s="6"/>
    </row>
    <row r="50" customFormat="false" ht="12.75" hidden="false" customHeight="false" outlineLevel="0" collapsed="false">
      <c r="A50" s="4"/>
      <c r="B50" s="4"/>
      <c r="C50" s="4" t="s">
        <v>61</v>
      </c>
      <c r="D50" s="4"/>
      <c r="E50" s="4"/>
      <c r="F50" s="4"/>
      <c r="G50" s="4"/>
      <c r="H50" s="4"/>
      <c r="I50" s="32"/>
      <c r="J50" s="32"/>
      <c r="K50" s="5"/>
      <c r="L50" s="4"/>
      <c r="M50" s="5"/>
      <c r="N50" s="4"/>
      <c r="O50" s="6"/>
      <c r="P50" s="6"/>
    </row>
    <row r="51" customFormat="false" ht="12.75" hidden="false" customHeight="false" outlineLevel="0" collapsed="false">
      <c r="A51" s="4"/>
      <c r="B51" s="4"/>
      <c r="C51" s="4" t="s">
        <v>62</v>
      </c>
      <c r="D51" s="4"/>
      <c r="E51" s="4"/>
      <c r="F51" s="4"/>
      <c r="G51" s="4"/>
      <c r="H51" s="4"/>
      <c r="I51" s="4"/>
      <c r="J51" s="32"/>
      <c r="K51" s="5"/>
      <c r="L51" s="4"/>
      <c r="M51" s="5"/>
      <c r="N51" s="4"/>
      <c r="O51" s="6"/>
      <c r="P51" s="6"/>
    </row>
    <row r="52" customFormat="false" ht="12.75" hidden="false" customHeight="false" outlineLevel="0" collapsed="false">
      <c r="A52" s="4"/>
      <c r="B52" s="4"/>
      <c r="C52" s="32"/>
      <c r="D52" s="4"/>
      <c r="E52" s="4" t="s">
        <v>63</v>
      </c>
      <c r="F52" s="4"/>
      <c r="G52" s="4"/>
      <c r="H52" s="4"/>
      <c r="I52" s="4"/>
      <c r="J52" s="4"/>
      <c r="K52" s="5"/>
      <c r="L52" s="4"/>
      <c r="M52" s="5"/>
      <c r="N52" s="4"/>
      <c r="O52" s="6"/>
      <c r="P52" s="6"/>
    </row>
    <row r="53" customFormat="false" ht="12.75" hidden="false" customHeight="false" outlineLevel="0" collapsed="false">
      <c r="A53" s="4"/>
      <c r="B53" s="4"/>
      <c r="C53" s="4"/>
      <c r="D53" s="4"/>
      <c r="E53" s="4" t="s">
        <v>64</v>
      </c>
      <c r="F53" s="4"/>
      <c r="G53" s="4"/>
      <c r="H53" s="4"/>
      <c r="I53" s="4"/>
      <c r="J53" s="4"/>
      <c r="K53" s="5"/>
      <c r="L53" s="4"/>
      <c r="M53" s="5"/>
      <c r="N53" s="4"/>
      <c r="O53" s="6"/>
      <c r="P53" s="6"/>
    </row>
    <row r="54" customFormat="false" ht="12.75" hidden="false" customHeight="false" outlineLevel="0" collapsed="false">
      <c r="E54" s="4" t="s">
        <v>65</v>
      </c>
    </row>
    <row r="55" customFormat="false" ht="12.75" hidden="false" customHeight="false" outlineLevel="0" collapsed="false">
      <c r="E55" s="4" t="s">
        <v>66</v>
      </c>
    </row>
    <row r="56" customFormat="false" ht="12.75" hidden="false" customHeight="false" outlineLevel="0" collapsed="false">
      <c r="E56" s="4" t="s">
        <v>67</v>
      </c>
    </row>
    <row r="57" customFormat="false" ht="12.75" hidden="false" customHeight="false" outlineLevel="0" collapsed="false">
      <c r="E57" s="4"/>
    </row>
    <row r="58" customFormat="false" ht="12.8" hidden="false" customHeight="false" outlineLevel="0" collapsed="false">
      <c r="A58" s="33" t="s">
        <v>68</v>
      </c>
      <c r="B58" s="33"/>
      <c r="C58" s="33" t="n">
        <f aca="false">C9+C18+C19+C21+C22+C23+C24+C25+C26+C27+C28+C29+C34</f>
        <v>151023.523</v>
      </c>
      <c r="D58" s="34" t="n">
        <f aca="false">SUM(C58/C60)*100</f>
        <v>76.5497128352819</v>
      </c>
      <c r="N58" s="33" t="s">
        <v>69</v>
      </c>
      <c r="O58" s="35" t="n">
        <f aca="false">(34969+O43)*0.025</f>
        <v>4416.85</v>
      </c>
      <c r="P58" s="35" t="n">
        <f aca="false">(23991+P43)*0.05</f>
        <v>8192.15</v>
      </c>
    </row>
    <row r="59" customFormat="false" ht="12.8" hidden="false" customHeight="false" outlineLevel="0" collapsed="false">
      <c r="A59" s="33" t="s">
        <v>70</v>
      </c>
      <c r="B59" s="33"/>
      <c r="C59" s="33" t="n">
        <f aca="false">SUM(C8+C10+C11+C12+C13+C14+C15+C16+C20+C30+C31+C32+C39+C40)</f>
        <v>46264.641</v>
      </c>
      <c r="D59" s="34" t="n">
        <f aca="false">SUM(C59/C60*100)</f>
        <v>23.4502871647181</v>
      </c>
    </row>
    <row r="60" customFormat="false" ht="12.8" hidden="false" customHeight="false" outlineLevel="0" collapsed="false">
      <c r="A60" s="33"/>
      <c r="B60" s="33"/>
      <c r="C60" s="33" t="n">
        <f aca="false">C58+C59</f>
        <v>197288.164</v>
      </c>
      <c r="D60" s="33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1">
    <mergeCell ref="A1:P1"/>
    <mergeCell ref="A3:A5"/>
    <mergeCell ref="B3:B5"/>
    <mergeCell ref="C3:H3"/>
    <mergeCell ref="I3:N3"/>
    <mergeCell ref="O3:O5"/>
    <mergeCell ref="P3:P5"/>
    <mergeCell ref="C4:C5"/>
    <mergeCell ref="D4:H4"/>
    <mergeCell ref="I4:I5"/>
    <mergeCell ref="J4:N4"/>
  </mergeCells>
  <printOptions headings="false" gridLines="false" gridLinesSet="true" horizontalCentered="false" verticalCentered="false"/>
  <pageMargins left="0.984027777777778" right="0.39375" top="0.196527777777778" bottom="0.1965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117</TotalTime>
  <Application>LibreOffice/6.1.0.3$Windows_X86_64 LibreOffice_project/efb621ed25068d70781dc026f7e9c5187a4decd1</Application>
  <Company>Reanimator Extreme Edition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2016-11-15T15:45:24Z</dcterms:created>
  <dc:creator>filina-pc</dc:creator>
  <dc:description/>
  <dc:language>ru-RU</dc:language>
  <cp:lastModifiedBy/>
  <cp:lastPrinted>2018-11-15T18:36:51Z</cp:lastPrinted>
  <dcterms:modified xsi:type="dcterms:W3CDTF">2018-11-15T18:38:08Z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