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3520" windowHeight="9180"/>
  </bookViews>
  <sheets>
    <sheet name="НП по ГАДу 2018" sheetId="1" r:id="rId1"/>
  </sheets>
  <definedNames>
    <definedName name="_xlnm.Print_Area" localSheetId="0">'НП по ГАДу 2018'!$A$1:$L$33</definedName>
  </definedNames>
  <calcPr calcId="144525"/>
</workbook>
</file>

<file path=xl/calcChain.xml><?xml version="1.0" encoding="utf-8"?>
<calcChain xmlns="http://schemas.openxmlformats.org/spreadsheetml/2006/main">
  <c r="I18" i="1" l="1"/>
  <c r="C32" i="1" l="1"/>
  <c r="D30" i="1"/>
  <c r="E30" i="1" s="1"/>
  <c r="E29" i="1"/>
  <c r="D29" i="1"/>
  <c r="D28" i="1"/>
  <c r="E28" i="1" s="1"/>
  <c r="E27" i="1"/>
  <c r="D27" i="1"/>
  <c r="D26" i="1"/>
  <c r="D32" i="1" s="1"/>
  <c r="F22" i="1"/>
  <c r="D22" i="1"/>
  <c r="D23" i="1" s="1"/>
  <c r="C22" i="1"/>
  <c r="G20" i="1"/>
  <c r="G19" i="1"/>
  <c r="G18" i="1"/>
  <c r="G17" i="1"/>
  <c r="G16" i="1"/>
  <c r="G22" i="1" s="1"/>
  <c r="H19" i="1" l="1"/>
  <c r="E19" i="1"/>
  <c r="H17" i="1"/>
  <c r="E17" i="1"/>
  <c r="H20" i="1"/>
  <c r="E20" i="1"/>
  <c r="H18" i="1"/>
  <c r="E18" i="1"/>
  <c r="H16" i="1"/>
  <c r="E16" i="1"/>
  <c r="E26" i="1"/>
  <c r="E32" i="1" l="1"/>
  <c r="H22" i="1"/>
  <c r="I16" i="1" s="1"/>
  <c r="I17" i="1"/>
  <c r="J16" i="1" l="1"/>
  <c r="I19" i="1"/>
  <c r="I20" i="1"/>
  <c r="F27" i="1"/>
  <c r="K17" i="1" s="1"/>
  <c r="F28" i="1"/>
  <c r="K18" i="1" s="1"/>
  <c r="F30" i="1"/>
  <c r="K20" i="1" s="1"/>
  <c r="F29" i="1"/>
  <c r="K19" i="1" s="1"/>
  <c r="L17" i="1"/>
  <c r="J17" i="1"/>
  <c r="F26" i="1"/>
  <c r="F32" i="1" l="1"/>
  <c r="K16" i="1"/>
  <c r="L19" i="1"/>
  <c r="J19" i="1"/>
  <c r="L20" i="1"/>
  <c r="J20" i="1"/>
  <c r="K22" i="1" l="1"/>
  <c r="L16" i="1"/>
  <c r="L18" i="1" l="1"/>
  <c r="I22" i="1"/>
  <c r="L22" i="1" s="1"/>
  <c r="J18" i="1"/>
  <c r="J22" i="1" s="1"/>
</calcChain>
</file>

<file path=xl/sharedStrings.xml><?xml version="1.0" encoding="utf-8"?>
<sst xmlns="http://schemas.openxmlformats.org/spreadsheetml/2006/main" count="45" uniqueCount="37">
  <si>
    <t>Приложение 8</t>
  </si>
  <si>
    <t>к пояснительной записке к бюджету</t>
  </si>
  <si>
    <t>Лахденпохского муниципального района на 2017 год</t>
  </si>
  <si>
    <t>и на плановый период 2018 и 2019 годов</t>
  </si>
  <si>
    <t>Расчет и распределение дотаций на выравнивание поселений Лахденпохского муниципального района из районного фонда финансовой поддержки поселений на  2018 год</t>
  </si>
  <si>
    <t>уровень критерия выравнивания</t>
  </si>
  <si>
    <t>объем РФФПП</t>
  </si>
  <si>
    <t xml:space="preserve"> </t>
  </si>
  <si>
    <t xml:space="preserve"> - средства местного бюджета</t>
  </si>
  <si>
    <t xml:space="preserve"> - субвенции из бюджта РК</t>
  </si>
  <si>
    <t>№</t>
  </si>
  <si>
    <t>поселение</t>
  </si>
  <si>
    <t>численность населения</t>
  </si>
  <si>
    <t>налоговый потенциал поселений</t>
  </si>
  <si>
    <t>индекс налогового потенциала</t>
  </si>
  <si>
    <t>индекс бюджетных расходов</t>
  </si>
  <si>
    <t>уровень бюджетной обеспеченности до выравнивания</t>
  </si>
  <si>
    <t>Объем средств, недостающих до среднего уровня бюджетной обеспеченности</t>
  </si>
  <si>
    <t>Распределение РФФПП    (объем дотации)</t>
  </si>
  <si>
    <t>уровень бюджетной обеспеченности после  выравнивания</t>
  </si>
  <si>
    <t>Распределение РФФПП(объем субвенции)</t>
  </si>
  <si>
    <t>ИТОГО дотации</t>
  </si>
  <si>
    <t>1.</t>
  </si>
  <si>
    <t>ЛГП</t>
  </si>
  <si>
    <t>2.</t>
  </si>
  <si>
    <t>КСП</t>
  </si>
  <si>
    <t>3.</t>
  </si>
  <si>
    <t>МСП</t>
  </si>
  <si>
    <t>4.</t>
  </si>
  <si>
    <t>ЭСП</t>
  </si>
  <si>
    <t>5.</t>
  </si>
  <si>
    <t>ХСП</t>
  </si>
  <si>
    <t>итого район</t>
  </si>
  <si>
    <t>,</t>
  </si>
  <si>
    <t>1/                        коэффициент численности населения поселения к численности муниципального района</t>
  </si>
  <si>
    <t>объем дотации на 2018 год</t>
  </si>
  <si>
    <t>коэффициент численности населения поселения к численности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</si>
</sst>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"/>
  </numFmts>
  <fonts count="6" x14ac:knownFonts="1"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right"/>
    </xf>
    <xf numFmtId="0" fontId="1" fillId="0" borderId="0" xfId="1" applyAlignment="1">
      <alignment horizontal="right"/>
    </xf>
    <xf numFmtId="0" fontId="3" fillId="0" borderId="0" xfId="1" applyFont="1"/>
    <xf numFmtId="0" fontId="4" fillId="0" borderId="0" xfId="1" applyFont="1" applyAlignment="1">
      <alignment vertical="center" wrapText="1"/>
    </xf>
    <xf numFmtId="0" fontId="3" fillId="0" borderId="0" xfId="1" applyFont="1" applyBorder="1"/>
    <xf numFmtId="0" fontId="3" fillId="0" borderId="7" xfId="1" applyFont="1" applyBorder="1"/>
    <xf numFmtId="0" fontId="5" fillId="0" borderId="8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 wrapText="1"/>
    </xf>
    <xf numFmtId="165" fontId="3" fillId="0" borderId="8" xfId="1" applyNumberFormat="1" applyFont="1" applyBorder="1" applyAlignment="1">
      <alignment horizontal="center" vertical="center" wrapText="1"/>
    </xf>
    <xf numFmtId="1" fontId="3" fillId="0" borderId="8" xfId="1" applyNumberFormat="1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/>
    </xf>
    <xf numFmtId="1" fontId="1" fillId="0" borderId="0" xfId="1" applyNumberFormat="1"/>
    <xf numFmtId="0" fontId="3" fillId="0" borderId="8" xfId="1" applyFont="1" applyBorder="1"/>
    <xf numFmtId="1" fontId="3" fillId="0" borderId="8" xfId="1" applyNumberFormat="1" applyFont="1" applyBorder="1"/>
    <xf numFmtId="0" fontId="1" fillId="0" borderId="8" xfId="1" applyBorder="1"/>
    <xf numFmtId="0" fontId="3" fillId="0" borderId="0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9"/>
  <sheetViews>
    <sheetView tabSelected="1" topLeftCell="A10" zoomScaleNormal="100" workbookViewId="0">
      <selection activeCell="I19" sqref="I19"/>
    </sheetView>
  </sheetViews>
  <sheetFormatPr defaultRowHeight="12.75" x14ac:dyDescent="0.2"/>
  <cols>
    <col min="1" max="1" width="4.5" style="1" customWidth="1"/>
    <col min="2" max="2" width="11.5" style="1" customWidth="1"/>
    <col min="3" max="3" width="9.375" style="1" customWidth="1"/>
    <col min="4" max="4" width="8.875" style="1" customWidth="1"/>
    <col min="5" max="6" width="9.25" style="1" customWidth="1"/>
    <col min="7" max="7" width="11.125" style="1" customWidth="1"/>
    <col min="8" max="8" width="12" style="1" hidden="1" customWidth="1"/>
    <col min="9" max="9" width="10.875" style="1" customWidth="1"/>
    <col min="10" max="10" width="12.125" style="1" customWidth="1"/>
    <col min="11" max="11" width="10.5" style="1" customWidth="1"/>
    <col min="12" max="12" width="9.875" style="1" customWidth="1"/>
    <col min="13" max="13" width="10.875" style="1" customWidth="1"/>
    <col min="14" max="15" width="9" style="1" customWidth="1"/>
    <col min="16" max="16384" width="9" style="1"/>
  </cols>
  <sheetData>
    <row r="1" spans="1:15" x14ac:dyDescent="0.2">
      <c r="I1" s="2"/>
      <c r="J1" s="2"/>
      <c r="L1" s="3" t="s">
        <v>0</v>
      </c>
      <c r="M1" s="3"/>
      <c r="N1" s="3"/>
      <c r="O1" s="3"/>
    </row>
    <row r="2" spans="1:15" x14ac:dyDescent="0.2">
      <c r="I2" s="2"/>
      <c r="J2" s="2"/>
      <c r="L2" s="3" t="s">
        <v>1</v>
      </c>
      <c r="M2" s="3"/>
      <c r="N2" s="3"/>
      <c r="O2" s="3"/>
    </row>
    <row r="3" spans="1:15" x14ac:dyDescent="0.2">
      <c r="I3" s="2"/>
      <c r="J3" s="2"/>
      <c r="L3" s="3" t="s">
        <v>2</v>
      </c>
      <c r="M3" s="3"/>
      <c r="N3" s="3"/>
      <c r="O3" s="3"/>
    </row>
    <row r="4" spans="1:15" x14ac:dyDescent="0.2">
      <c r="L4" s="3" t="s">
        <v>3</v>
      </c>
      <c r="M4" s="4"/>
      <c r="N4" s="4"/>
    </row>
    <row r="5" spans="1:15" x14ac:dyDescent="0.2">
      <c r="M5" s="2"/>
    </row>
    <row r="7" spans="1:15" ht="39.75" customHeight="1" x14ac:dyDescent="0.2">
      <c r="A7" s="5"/>
      <c r="B7" s="27" t="s">
        <v>4</v>
      </c>
      <c r="C7" s="27"/>
      <c r="D7" s="27"/>
      <c r="E7" s="27"/>
      <c r="F7" s="27"/>
      <c r="G7" s="27"/>
      <c r="H7" s="27"/>
      <c r="I7" s="27"/>
      <c r="J7" s="27"/>
      <c r="K7" s="27"/>
      <c r="L7" s="6"/>
      <c r="M7" s="6"/>
      <c r="N7" s="5"/>
      <c r="O7" s="5"/>
    </row>
    <row r="8" spans="1:15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">
      <c r="A9" s="28" t="s">
        <v>5</v>
      </c>
      <c r="B9" s="29"/>
      <c r="C9" s="30"/>
      <c r="D9" s="30"/>
      <c r="E9" s="7">
        <v>1.1599999999999999</v>
      </c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">
      <c r="A10" s="28" t="s">
        <v>6</v>
      </c>
      <c r="B10" s="29"/>
      <c r="C10" s="30"/>
      <c r="D10" s="30"/>
      <c r="E10" s="7" t="s">
        <v>7</v>
      </c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">
      <c r="A11" s="28" t="s">
        <v>8</v>
      </c>
      <c r="B11" s="29"/>
      <c r="C11" s="30"/>
      <c r="D11" s="30"/>
      <c r="E11" s="7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2">
      <c r="A12" s="28" t="s">
        <v>9</v>
      </c>
      <c r="B12" s="29"/>
      <c r="C12" s="30"/>
      <c r="D12" s="30"/>
      <c r="E12" s="7">
        <v>706</v>
      </c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">
      <c r="A13" s="24"/>
      <c r="B13" s="25"/>
      <c r="C13" s="26"/>
      <c r="D13" s="26"/>
      <c r="E13" s="8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53.25" customHeight="1" x14ac:dyDescent="0.2">
      <c r="A14" s="9" t="s">
        <v>10</v>
      </c>
      <c r="B14" s="9" t="s">
        <v>11</v>
      </c>
      <c r="C14" s="9" t="s">
        <v>12</v>
      </c>
      <c r="D14" s="9" t="s">
        <v>13</v>
      </c>
      <c r="E14" s="9" t="s">
        <v>14</v>
      </c>
      <c r="F14" s="9" t="s">
        <v>15</v>
      </c>
      <c r="G14" s="9" t="s">
        <v>16</v>
      </c>
      <c r="H14" s="9" t="s">
        <v>17</v>
      </c>
      <c r="I14" s="9" t="s">
        <v>18</v>
      </c>
      <c r="J14" s="9" t="s">
        <v>19</v>
      </c>
      <c r="K14" s="9" t="s">
        <v>20</v>
      </c>
      <c r="L14" s="9" t="s">
        <v>21</v>
      </c>
      <c r="M14" s="10"/>
      <c r="N14" s="10"/>
      <c r="O14" s="10"/>
    </row>
    <row r="15" spans="1:15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2"/>
      <c r="N15" s="12"/>
      <c r="O15" s="12"/>
    </row>
    <row r="16" spans="1:15" x14ac:dyDescent="0.2">
      <c r="A16" s="11" t="s">
        <v>22</v>
      </c>
      <c r="B16" s="11" t="s">
        <v>23</v>
      </c>
      <c r="C16" s="13">
        <v>7493</v>
      </c>
      <c r="D16" s="11">
        <v>18529</v>
      </c>
      <c r="E16" s="14">
        <f>D16/C16/D23</f>
        <v>1.2613571893729065</v>
      </c>
      <c r="F16" s="11">
        <v>1.0883856000000001</v>
      </c>
      <c r="G16" s="15">
        <f>SUM(D16/C16)/(D22/C22)/F16</f>
        <v>1.1589249153727379</v>
      </c>
      <c r="H16" s="16">
        <f>D23*(E9-G16)*F16*C16</f>
        <v>17.188553627851913</v>
      </c>
      <c r="I16" s="16">
        <f>H16/H22*E12</f>
        <v>2.9060615160258956</v>
      </c>
      <c r="J16" s="15">
        <f>SUM((D16+I16)/F16)/D23/C16</f>
        <v>1.1591066794774672</v>
      </c>
      <c r="K16" s="16">
        <f>F26</f>
        <v>91.63218881341291</v>
      </c>
      <c r="L16" s="16">
        <f>I16+K16</f>
        <v>94.53825032943881</v>
      </c>
      <c r="M16" s="17"/>
      <c r="N16" s="12"/>
      <c r="O16" s="12"/>
    </row>
    <row r="17" spans="1:15" x14ac:dyDescent="0.2">
      <c r="A17" s="11" t="s">
        <v>24</v>
      </c>
      <c r="B17" s="11" t="s">
        <v>25</v>
      </c>
      <c r="C17" s="13">
        <v>1532</v>
      </c>
      <c r="D17" s="11">
        <v>1833</v>
      </c>
      <c r="E17" s="14">
        <f>D17/C17/D23</f>
        <v>0.61030304647020706</v>
      </c>
      <c r="F17" s="11">
        <v>0.93680200000000002</v>
      </c>
      <c r="G17" s="15">
        <f>SUM(D17/C17)/(D22/C22)/F17</f>
        <v>0.65147496105922809</v>
      </c>
      <c r="H17" s="16">
        <f>D23*(E9-G17)*F17*C17</f>
        <v>1430.7938940015399</v>
      </c>
      <c r="I17" s="16">
        <f>H17/H22*E12</f>
        <v>241.9037205076539</v>
      </c>
      <c r="J17" s="15">
        <f>SUM((D17+I17)/F17)/D23/C17</f>
        <v>0.73745107502420704</v>
      </c>
      <c r="K17" s="16">
        <f t="shared" ref="K17:K20" si="0">F27</f>
        <v>448.17231774079829</v>
      </c>
      <c r="L17" s="16">
        <f t="shared" ref="L17:L22" si="1">I17+K17</f>
        <v>690.07603824845216</v>
      </c>
      <c r="M17" s="17"/>
      <c r="N17" s="12"/>
      <c r="O17" s="12"/>
    </row>
    <row r="18" spans="1:15" x14ac:dyDescent="0.2">
      <c r="A18" s="11" t="s">
        <v>26</v>
      </c>
      <c r="B18" s="11" t="s">
        <v>27</v>
      </c>
      <c r="C18" s="13">
        <v>1608</v>
      </c>
      <c r="D18" s="11">
        <v>2427</v>
      </c>
      <c r="E18" s="14">
        <f>D18/C18/D23</f>
        <v>0.76988448933586673</v>
      </c>
      <c r="F18" s="11">
        <v>0.81508879999999995</v>
      </c>
      <c r="G18" s="15">
        <f>SUM(D18/C18)/(D22/C22)/F18</f>
        <v>0.94454063083171647</v>
      </c>
      <c r="H18" s="16">
        <f>D23*(E9-G18)*F18*C18</f>
        <v>553.62349898168611</v>
      </c>
      <c r="I18" s="16">
        <f>(H18/H22*E12)-0.3</f>
        <v>93.30089159283979</v>
      </c>
      <c r="J18" s="15">
        <f>SUM((D18+I18)/F18)/D23/C18</f>
        <v>0.98085150145481592</v>
      </c>
      <c r="K18" s="16">
        <f t="shared" si="0"/>
        <v>426.99004401673068</v>
      </c>
      <c r="L18" s="16">
        <f t="shared" si="1"/>
        <v>520.29093560957051</v>
      </c>
      <c r="M18" s="17"/>
      <c r="N18" s="12"/>
      <c r="O18" s="12"/>
    </row>
    <row r="19" spans="1:15" x14ac:dyDescent="0.2">
      <c r="A19" s="11" t="s">
        <v>28</v>
      </c>
      <c r="B19" s="11" t="s">
        <v>29</v>
      </c>
      <c r="C19" s="13">
        <v>1243</v>
      </c>
      <c r="D19" s="11">
        <v>2572</v>
      </c>
      <c r="E19" s="14">
        <f>D19/C19/D23</f>
        <v>1.0554597443309344</v>
      </c>
      <c r="F19" s="11">
        <v>0.98881050000000004</v>
      </c>
      <c r="G19" s="15">
        <f>SUM(D19/C19)/(D22/C22)/F19</f>
        <v>1.067403455293946</v>
      </c>
      <c r="H19" s="16">
        <f>D23*(E9-G19)*F19*C19</f>
        <v>223.11930114408872</v>
      </c>
      <c r="I19" s="16">
        <f>H19/H22*E12</f>
        <v>37.722686188486499</v>
      </c>
      <c r="J19" s="15">
        <f>SUM((D19+I19)/F19)/D23/C19</f>
        <v>1.0830587140733237</v>
      </c>
      <c r="K19" s="16">
        <f t="shared" si="0"/>
        <v>552.37328300796696</v>
      </c>
      <c r="L19" s="16">
        <f t="shared" si="1"/>
        <v>590.09596919645344</v>
      </c>
      <c r="M19" s="17"/>
      <c r="N19" s="12"/>
      <c r="O19" s="12"/>
    </row>
    <row r="20" spans="1:15" x14ac:dyDescent="0.2">
      <c r="A20" s="11" t="s">
        <v>30</v>
      </c>
      <c r="B20" s="11" t="s">
        <v>31</v>
      </c>
      <c r="C20" s="13">
        <v>1579</v>
      </c>
      <c r="D20" s="11">
        <v>1017</v>
      </c>
      <c r="E20" s="14">
        <f>D20/C20/D23</f>
        <v>0.3285342569860859</v>
      </c>
      <c r="F20" s="11">
        <v>0.82656289999999999</v>
      </c>
      <c r="G20" s="15">
        <f>SUM(D20/C20)/(D22/C22)/F20</f>
        <v>0.39747036430752686</v>
      </c>
      <c r="H20" s="16">
        <f>D23*(E9-G20)*F20*C20</f>
        <v>1951.0703416852448</v>
      </c>
      <c r="I20" s="16">
        <f>H20/H22*E12</f>
        <v>329.86664019499398</v>
      </c>
      <c r="J20" s="15">
        <f>SUM((D20+I20)/F20)/D23/C20</f>
        <v>0.5263909283696746</v>
      </c>
      <c r="K20" s="16">
        <f t="shared" si="0"/>
        <v>434.83216642109119</v>
      </c>
      <c r="L20" s="16">
        <f t="shared" si="1"/>
        <v>764.69880661608522</v>
      </c>
      <c r="M20" s="17"/>
      <c r="N20" s="12"/>
      <c r="O20" s="12"/>
    </row>
    <row r="21" spans="1:15" x14ac:dyDescent="0.2">
      <c r="A21" s="11"/>
      <c r="B21" s="11"/>
      <c r="C21" s="18"/>
      <c r="D21" s="11"/>
      <c r="E21" s="11"/>
      <c r="F21" s="11"/>
      <c r="G21" s="11"/>
      <c r="H21" s="11"/>
      <c r="I21" s="16"/>
      <c r="J21" s="16"/>
      <c r="K21" s="16"/>
      <c r="L21" s="16"/>
      <c r="M21" s="12"/>
      <c r="N21" s="12"/>
      <c r="O21" s="12"/>
    </row>
    <row r="22" spans="1:15" x14ac:dyDescent="0.2">
      <c r="A22" s="11"/>
      <c r="B22" s="11" t="s">
        <v>32</v>
      </c>
      <c r="C22" s="18">
        <f>SUM(C16:C20)</f>
        <v>13455</v>
      </c>
      <c r="D22" s="11">
        <f>SUM(D16:D20)</f>
        <v>26378</v>
      </c>
      <c r="E22" s="11"/>
      <c r="F22" s="15">
        <f>SUM(F16:F20)/5</f>
        <v>0.93112996000000003</v>
      </c>
      <c r="G22" s="15">
        <f>SUM(G16:G20)/5</f>
        <v>0.843962865373031</v>
      </c>
      <c r="H22" s="16">
        <f>SUM(H16:H20)</f>
        <v>4175.7955894404113</v>
      </c>
      <c r="I22" s="16">
        <f>I16+I17+I18+I19+I20</f>
        <v>705.7</v>
      </c>
      <c r="J22" s="15">
        <f>SUM(J16:J20)/5</f>
        <v>0.89737177967989756</v>
      </c>
      <c r="K22" s="16">
        <f>K16+K17+K18+K19+K20</f>
        <v>1954</v>
      </c>
      <c r="L22" s="16">
        <f t="shared" si="1"/>
        <v>2659.7</v>
      </c>
      <c r="M22" s="12"/>
      <c r="N22" s="12"/>
      <c r="O22" s="12"/>
    </row>
    <row r="23" spans="1:15" x14ac:dyDescent="0.2">
      <c r="D23" s="5">
        <f>D22/C22</f>
        <v>1.9604607952434039</v>
      </c>
      <c r="I23" s="19"/>
      <c r="J23" s="19"/>
      <c r="K23" s="19"/>
      <c r="L23" s="19"/>
    </row>
    <row r="24" spans="1:15" x14ac:dyDescent="0.2">
      <c r="I24" s="1" t="s">
        <v>33</v>
      </c>
    </row>
    <row r="25" spans="1:15" ht="94.5" customHeight="1" x14ac:dyDescent="0.2">
      <c r="B25" s="9" t="s">
        <v>11</v>
      </c>
      <c r="C25" s="9" t="s">
        <v>12</v>
      </c>
      <c r="D25" s="9" t="s">
        <v>36</v>
      </c>
      <c r="E25" s="9" t="s">
        <v>34</v>
      </c>
      <c r="F25" s="9" t="s">
        <v>35</v>
      </c>
    </row>
    <row r="26" spans="1:15" x14ac:dyDescent="0.2">
      <c r="B26" s="11" t="s">
        <v>23</v>
      </c>
      <c r="C26" s="13">
        <v>7493</v>
      </c>
      <c r="D26" s="20">
        <f>C26/C32</f>
        <v>0.55689334819769598</v>
      </c>
      <c r="E26" s="20">
        <f>(1/D26)</f>
        <v>1.7956759642332845</v>
      </c>
      <c r="F26" s="21">
        <f>1954*E26/E32</f>
        <v>91.63218881341291</v>
      </c>
    </row>
    <row r="27" spans="1:15" x14ac:dyDescent="0.2">
      <c r="B27" s="11" t="s">
        <v>25</v>
      </c>
      <c r="C27" s="13">
        <v>1532</v>
      </c>
      <c r="D27" s="20">
        <f>C27/C32</f>
        <v>0.1138610182088443</v>
      </c>
      <c r="E27" s="20">
        <f>(1/D27)</f>
        <v>8.7826370757180161</v>
      </c>
      <c r="F27" s="21">
        <f>1954*E27/E32</f>
        <v>448.17231774079829</v>
      </c>
    </row>
    <row r="28" spans="1:15" x14ac:dyDescent="0.2">
      <c r="B28" s="11" t="s">
        <v>27</v>
      </c>
      <c r="C28" s="13">
        <v>1608</v>
      </c>
      <c r="D28" s="20">
        <f>C28/C32</f>
        <v>0.11950947603121516</v>
      </c>
      <c r="E28" s="20">
        <f>(1/D28)</f>
        <v>8.3675373134328357</v>
      </c>
      <c r="F28" s="21">
        <f>1954*E28/E32</f>
        <v>426.99004401673068</v>
      </c>
    </row>
    <row r="29" spans="1:15" x14ac:dyDescent="0.2">
      <c r="B29" s="11" t="s">
        <v>29</v>
      </c>
      <c r="C29" s="13">
        <v>1243</v>
      </c>
      <c r="D29" s="20">
        <f>C29/C32</f>
        <v>9.2382014121144551E-2</v>
      </c>
      <c r="E29" s="20">
        <f>(1/D29)</f>
        <v>10.82461786001609</v>
      </c>
      <c r="F29" s="21">
        <f>1954*E29/E32</f>
        <v>552.37328300796696</v>
      </c>
    </row>
    <row r="30" spans="1:15" x14ac:dyDescent="0.2">
      <c r="B30" s="11" t="s">
        <v>31</v>
      </c>
      <c r="C30" s="13">
        <v>1579</v>
      </c>
      <c r="D30" s="20">
        <f>C30/C32</f>
        <v>0.11735414344109996</v>
      </c>
      <c r="E30" s="20">
        <f>(1/D30)</f>
        <v>8.5212159594680177</v>
      </c>
      <c r="F30" s="21">
        <f>1954*E30/E32</f>
        <v>434.83216642109119</v>
      </c>
    </row>
    <row r="31" spans="1:15" x14ac:dyDescent="0.2">
      <c r="B31" s="11"/>
      <c r="C31" s="18"/>
      <c r="D31" s="20"/>
      <c r="E31" s="20"/>
      <c r="F31" s="21"/>
    </row>
    <row r="32" spans="1:15" x14ac:dyDescent="0.2">
      <c r="B32" s="11" t="s">
        <v>32</v>
      </c>
      <c r="C32" s="18">
        <f>SUM(C26:C30)</f>
        <v>13455</v>
      </c>
      <c r="D32" s="20">
        <f>SUM(D26:D31)</f>
        <v>1</v>
      </c>
      <c r="E32" s="20">
        <f>SUM(E26:E31)</f>
        <v>38.291684172868244</v>
      </c>
      <c r="F32" s="21">
        <f>SUM(F26:F31)</f>
        <v>1954</v>
      </c>
    </row>
    <row r="40" spans="2:6" x14ac:dyDescent="0.2">
      <c r="B40" s="22"/>
      <c r="C40" s="22"/>
      <c r="D40" s="22"/>
      <c r="E40" s="22"/>
      <c r="F40" s="22"/>
    </row>
    <row r="41" spans="2:6" x14ac:dyDescent="0.2">
      <c r="B41" s="11"/>
      <c r="C41" s="13"/>
      <c r="D41" s="22"/>
      <c r="E41" s="22"/>
      <c r="F41" s="22"/>
    </row>
    <row r="42" spans="2:6" x14ac:dyDescent="0.2">
      <c r="B42" s="11"/>
      <c r="C42" s="13"/>
      <c r="D42" s="22"/>
      <c r="E42" s="22"/>
      <c r="F42" s="22"/>
    </row>
    <row r="43" spans="2:6" x14ac:dyDescent="0.2">
      <c r="B43" s="11"/>
      <c r="C43" s="13"/>
      <c r="D43" s="22"/>
      <c r="E43" s="22"/>
      <c r="F43" s="22"/>
    </row>
    <row r="44" spans="2:6" x14ac:dyDescent="0.2">
      <c r="B44" s="11"/>
      <c r="C44" s="13"/>
      <c r="D44" s="22"/>
      <c r="E44" s="22"/>
      <c r="F44" s="22"/>
    </row>
    <row r="45" spans="2:6" x14ac:dyDescent="0.2">
      <c r="B45" s="11"/>
      <c r="C45" s="13"/>
      <c r="D45" s="22"/>
      <c r="E45" s="22"/>
      <c r="F45" s="22"/>
    </row>
    <row r="46" spans="2:6" x14ac:dyDescent="0.2">
      <c r="B46" s="11"/>
      <c r="C46" s="18"/>
      <c r="D46" s="22"/>
      <c r="E46" s="22"/>
      <c r="F46" s="22"/>
    </row>
    <row r="47" spans="2:6" x14ac:dyDescent="0.2">
      <c r="B47" s="11"/>
      <c r="C47" s="18"/>
      <c r="D47" s="22"/>
      <c r="E47" s="22"/>
      <c r="F47" s="22"/>
    </row>
    <row r="49" spans="2:2" x14ac:dyDescent="0.2">
      <c r="B49" s="23"/>
    </row>
  </sheetData>
  <mergeCells count="6">
    <mergeCell ref="A13:D13"/>
    <mergeCell ref="B7:K7"/>
    <mergeCell ref="A9:D9"/>
    <mergeCell ref="A10:D10"/>
    <mergeCell ref="A11:D11"/>
    <mergeCell ref="A12:D12"/>
  </mergeCells>
  <pageMargins left="0.59055118110236227" right="0.59055118110236227" top="0.39370078740157483" bottom="0.39370078740157483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НП по ГАДу 2018</vt:lpstr>
      <vt:lpstr>'НП по ГАДу 2018'!Область_печати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2016-11-15T09:35:43Z</dcterms:created>
  <dcterms:modified xsi:type="dcterms:W3CDTF">2016-11-15T09:51:18Z</dcterms:modified>
</cp:coreProperties>
</file>